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40" activeTab="5"/>
  </bookViews>
  <sheets>
    <sheet name="Bilan_actif" sheetId="1" r:id="rId1"/>
    <sheet name="Bilan_passif" sheetId="2" r:id="rId2"/>
    <sheet name="Compte_resultat" sheetId="3" r:id="rId3"/>
    <sheet name="tableau_affectation" sheetId="4" r:id="rId4"/>
    <sheet name="Variations_CR" sheetId="5" r:id="rId5"/>
    <sheet name="Bilan _fonctionnel" sheetId="6" r:id="rId6"/>
    <sheet name="Ratios" sheetId="7" r:id="rId7"/>
    <sheet name="Répartition_VA" sheetId="8" r:id="rId8"/>
    <sheet name="Rotations" sheetId="9" r:id="rId9"/>
    <sheet name="Invest_a_realiser" sheetId="10" r:id="rId10"/>
  </sheets>
  <definedNames/>
  <calcPr fullCalcOnLoad="1"/>
</workbook>
</file>

<file path=xl/sharedStrings.xml><?xml version="1.0" encoding="utf-8"?>
<sst xmlns="http://schemas.openxmlformats.org/spreadsheetml/2006/main" count="742" uniqueCount="599">
  <si>
    <t>Montant exprimé en euros</t>
  </si>
  <si>
    <t>amortissements, provisions  2</t>
  </si>
  <si>
    <t>net    3</t>
  </si>
  <si>
    <t>net      4</t>
  </si>
  <si>
    <t>brut      1</t>
  </si>
  <si>
    <r>
      <t>Frais de R</t>
    </r>
    <r>
      <rPr>
        <sz val="10"/>
        <rFont val="Symbol"/>
        <family val="1"/>
      </rPr>
      <t>&amp;</t>
    </r>
    <r>
      <rPr>
        <sz val="10"/>
        <rFont val="Arial"/>
        <family val="0"/>
      </rPr>
      <t>D</t>
    </r>
  </si>
  <si>
    <t>Concessions, brevets et droits similaires</t>
  </si>
  <si>
    <t>Fonds commercial dont droit au bail</t>
  </si>
  <si>
    <t>terrains</t>
  </si>
  <si>
    <t>constructions</t>
  </si>
  <si>
    <t>installations techniques, matériel et outillage industriel</t>
  </si>
  <si>
    <t>autres immob corpo</t>
  </si>
  <si>
    <t>immob en cours</t>
  </si>
  <si>
    <t xml:space="preserve">avances et acomptes  </t>
  </si>
  <si>
    <t>participations évaluées selon méthode de mise en équivalance</t>
  </si>
  <si>
    <t>AA</t>
  </si>
  <si>
    <t>AB</t>
  </si>
  <si>
    <t>AD</t>
  </si>
  <si>
    <t>frais d'établissement</t>
  </si>
  <si>
    <t>AF</t>
  </si>
  <si>
    <t>AH</t>
  </si>
  <si>
    <t>AJ</t>
  </si>
  <si>
    <t>AL</t>
  </si>
  <si>
    <t>AN</t>
  </si>
  <si>
    <t>AP</t>
  </si>
  <si>
    <t>AR</t>
  </si>
  <si>
    <t>AT</t>
  </si>
  <si>
    <t>AV</t>
  </si>
  <si>
    <t>AX</t>
  </si>
  <si>
    <t>CS</t>
  </si>
  <si>
    <t>autres participations</t>
  </si>
  <si>
    <t>créances rattachées à des participations</t>
  </si>
  <si>
    <t>autres titres immobilisés</t>
  </si>
  <si>
    <t>prets</t>
  </si>
  <si>
    <t>autres immob financières</t>
  </si>
  <si>
    <t>CU</t>
  </si>
  <si>
    <t>BB</t>
  </si>
  <si>
    <t>BD</t>
  </si>
  <si>
    <t>BF</t>
  </si>
  <si>
    <t>BH</t>
  </si>
  <si>
    <t>BJ</t>
  </si>
  <si>
    <t>AC</t>
  </si>
  <si>
    <t>AE</t>
  </si>
  <si>
    <t>AG</t>
  </si>
  <si>
    <t>AI</t>
  </si>
  <si>
    <t>AK</t>
  </si>
  <si>
    <t>AM</t>
  </si>
  <si>
    <t>AO</t>
  </si>
  <si>
    <t>AQ</t>
  </si>
  <si>
    <t>AS</t>
  </si>
  <si>
    <t>AU</t>
  </si>
  <si>
    <t>AW</t>
  </si>
  <si>
    <t>AY</t>
  </si>
  <si>
    <t>CT</t>
  </si>
  <si>
    <t>CV</t>
  </si>
  <si>
    <t>BC</t>
  </si>
  <si>
    <t>BE</t>
  </si>
  <si>
    <t>BG</t>
  </si>
  <si>
    <t>BI</t>
  </si>
  <si>
    <t>BK</t>
  </si>
  <si>
    <t>en cours de production de biens</t>
  </si>
  <si>
    <t>en cours de prod de services</t>
  </si>
  <si>
    <t>produits intermédiaires et finis</t>
  </si>
  <si>
    <t>marchandises</t>
  </si>
  <si>
    <t>avances et acomptes versés sur commandes</t>
  </si>
  <si>
    <t>clients et acomptes rattachés(3)</t>
  </si>
  <si>
    <t>autres créances(3)</t>
  </si>
  <si>
    <t>capital souscrit et appelé, non versé</t>
  </si>
  <si>
    <t>valeurs mobilières de placements (dt actions propres)</t>
  </si>
  <si>
    <t>disponibilités</t>
  </si>
  <si>
    <t>charges constatées d'avance(3)</t>
  </si>
  <si>
    <t>BL</t>
  </si>
  <si>
    <t>BN</t>
  </si>
  <si>
    <t>BP</t>
  </si>
  <si>
    <t>BR</t>
  </si>
  <si>
    <t>BT</t>
  </si>
  <si>
    <t>BX</t>
  </si>
  <si>
    <t>BV</t>
  </si>
  <si>
    <t>BZ</t>
  </si>
  <si>
    <t>CB</t>
  </si>
  <si>
    <t>CD</t>
  </si>
  <si>
    <t>CF</t>
  </si>
  <si>
    <t>CH</t>
  </si>
  <si>
    <t>TOTAL (II)</t>
  </si>
  <si>
    <t>CJ</t>
  </si>
  <si>
    <t>CL</t>
  </si>
  <si>
    <t>CM</t>
  </si>
  <si>
    <t>CN</t>
  </si>
  <si>
    <t>CO</t>
  </si>
  <si>
    <t>BM</t>
  </si>
  <si>
    <t>BO</t>
  </si>
  <si>
    <t>BQ</t>
  </si>
  <si>
    <t>BS</t>
  </si>
  <si>
    <t>BU</t>
  </si>
  <si>
    <t>BW</t>
  </si>
  <si>
    <t>BY</t>
  </si>
  <si>
    <t>CA</t>
  </si>
  <si>
    <t>CC</t>
  </si>
  <si>
    <t>CE</t>
  </si>
  <si>
    <t>CG</t>
  </si>
  <si>
    <t>CI</t>
  </si>
  <si>
    <t>CK</t>
  </si>
  <si>
    <t>1A</t>
  </si>
  <si>
    <t>Bilan actif</t>
  </si>
  <si>
    <t>Capitaux propres</t>
  </si>
  <si>
    <t>Exercice N              1</t>
  </si>
  <si>
    <t>DA</t>
  </si>
  <si>
    <t>DB</t>
  </si>
  <si>
    <t>DC</t>
  </si>
  <si>
    <t>DD</t>
  </si>
  <si>
    <t>DE</t>
  </si>
  <si>
    <t>DF</t>
  </si>
  <si>
    <t>DG</t>
  </si>
  <si>
    <t>DH</t>
  </si>
  <si>
    <t>DI</t>
  </si>
  <si>
    <t>DJ</t>
  </si>
  <si>
    <t>DK</t>
  </si>
  <si>
    <t>DL</t>
  </si>
  <si>
    <t>TOTAL(I)</t>
  </si>
  <si>
    <t>Primes d'émission, de fision, d'apport,,,</t>
  </si>
  <si>
    <t>Ecart de réévaluation(2)</t>
  </si>
  <si>
    <t>Capital social ou individuel(1)</t>
  </si>
  <si>
    <t>Réserves légales(3)</t>
  </si>
  <si>
    <t>Autres réserves</t>
  </si>
  <si>
    <t>Report à nouveau</t>
  </si>
  <si>
    <t>RESULTAT D'EXERCICE (bénéfice ou perte)</t>
  </si>
  <si>
    <t>Exercice année N (durée: 12 mois)</t>
  </si>
  <si>
    <t>Année N-1           (12 mois)</t>
  </si>
  <si>
    <t>Subventions d'investissement</t>
  </si>
  <si>
    <t xml:space="preserve">Provisions </t>
  </si>
  <si>
    <t>Réserves statutaires ou contractuelles</t>
  </si>
  <si>
    <t>Réserves règlementées(3) (4)</t>
  </si>
  <si>
    <t>Produit des émissions de titre participatifs</t>
  </si>
  <si>
    <t>Avances conditionnées</t>
  </si>
  <si>
    <t>Autres fonds propres</t>
  </si>
  <si>
    <t>Provisions pour risques</t>
  </si>
  <si>
    <t>Provisions pour charges</t>
  </si>
  <si>
    <t>TOTAL (III)</t>
  </si>
  <si>
    <t>Provisions pour risques et charges</t>
  </si>
  <si>
    <t>DM</t>
  </si>
  <si>
    <t>DN</t>
  </si>
  <si>
    <t>DO</t>
  </si>
  <si>
    <t>DP</t>
  </si>
  <si>
    <t>DQ</t>
  </si>
  <si>
    <t>DR</t>
  </si>
  <si>
    <t>DS</t>
  </si>
  <si>
    <t>DT</t>
  </si>
  <si>
    <t>DU</t>
  </si>
  <si>
    <t>DV</t>
  </si>
  <si>
    <t>DW</t>
  </si>
  <si>
    <t>DX</t>
  </si>
  <si>
    <t>DY</t>
  </si>
  <si>
    <t>DZ</t>
  </si>
  <si>
    <t>EA</t>
  </si>
  <si>
    <t>EB</t>
  </si>
  <si>
    <t>EC</t>
  </si>
  <si>
    <t>ED</t>
  </si>
  <si>
    <t>EE</t>
  </si>
  <si>
    <t>Emprunts obligatoires convertibles</t>
  </si>
  <si>
    <t>Autres emprunts obligatoires</t>
  </si>
  <si>
    <t>Emprunts et dettes auprès des établisements de crédit (6)</t>
  </si>
  <si>
    <t>Emprunts et dettes financières divers (7)</t>
  </si>
  <si>
    <t>Avances et acomptes reçues sur commandes en cours</t>
  </si>
  <si>
    <t xml:space="preserve">Dettes fournisseurs et comptes rattachés
</t>
  </si>
  <si>
    <t>Dettes fiscales et sociales</t>
  </si>
  <si>
    <t>Dettes sur immobilisations et comptes rattachés</t>
  </si>
  <si>
    <t>Autres dettes</t>
  </si>
  <si>
    <t>Produits constatés d'avance (5)</t>
  </si>
  <si>
    <t>TOTAL (IV)</t>
  </si>
  <si>
    <t>TOTAL GENERAL (I à V)</t>
  </si>
  <si>
    <t>Dettes (5)</t>
  </si>
  <si>
    <t>Compte régul,</t>
  </si>
  <si>
    <t>Renvois</t>
  </si>
  <si>
    <t>1B</t>
  </si>
  <si>
    <t>1C</t>
  </si>
  <si>
    <t>1D</t>
  </si>
  <si>
    <t>1E</t>
  </si>
  <si>
    <t>EF</t>
  </si>
  <si>
    <t>EJ</t>
  </si>
  <si>
    <t>EG</t>
  </si>
  <si>
    <t>EH</t>
  </si>
  <si>
    <t>EI</t>
  </si>
  <si>
    <t>Ecarts de réévaluation incorporé au capital</t>
  </si>
  <si>
    <t>Réserve spéciale de réévaluation (1959)</t>
  </si>
  <si>
    <t xml:space="preserve">Ecart de réévaluation libre </t>
  </si>
  <si>
    <t>Reserve de réévaluation (1976)</t>
  </si>
  <si>
    <t>Dont réserves règlementées des plus-values à long terme</t>
  </si>
  <si>
    <t>Dont réserve relative à l'achat d'œuvres originales d'artistes vivants</t>
  </si>
  <si>
    <t>Dettes et produits constatés d'avance à moins d'un an</t>
  </si>
  <si>
    <t>Dont concours bancaires courants et soldes créditeurs de banques et CCP</t>
  </si>
  <si>
    <t>Dont emprunts participatifs</t>
  </si>
  <si>
    <t>Exercice    N-1         2</t>
  </si>
  <si>
    <t>Montant en euros</t>
  </si>
  <si>
    <t>PRODUITS D'EXPLOITATION</t>
  </si>
  <si>
    <t>Ventes de marchandises</t>
  </si>
  <si>
    <t>Production vendue</t>
  </si>
  <si>
    <t>Chiffres d'affaires nets</t>
  </si>
  <si>
    <t xml:space="preserve">biens </t>
  </si>
  <si>
    <t>services</t>
  </si>
  <si>
    <t>FA</t>
  </si>
  <si>
    <t>FD</t>
  </si>
  <si>
    <t>FG</t>
  </si>
  <si>
    <t>France</t>
  </si>
  <si>
    <t>FB</t>
  </si>
  <si>
    <t>FE</t>
  </si>
  <si>
    <t>FH</t>
  </si>
  <si>
    <t>FK</t>
  </si>
  <si>
    <t>Exportation</t>
  </si>
  <si>
    <t>FC</t>
  </si>
  <si>
    <t>FF</t>
  </si>
  <si>
    <t>FI</t>
  </si>
  <si>
    <t>FL</t>
  </si>
  <si>
    <t>Total</t>
  </si>
  <si>
    <t>Exercice N</t>
  </si>
  <si>
    <t>Production stockée</t>
  </si>
  <si>
    <t>Production immobilisée</t>
  </si>
  <si>
    <t>Subventions d'exploitation</t>
  </si>
  <si>
    <t>Reprises sur amortissements et provisions, transfert de charges</t>
  </si>
  <si>
    <t>Autres produits (I)</t>
  </si>
  <si>
    <t>Total des produits d'exploitation (2) (I)</t>
  </si>
  <si>
    <t>FM</t>
  </si>
  <si>
    <t>FN</t>
  </si>
  <si>
    <t>FO</t>
  </si>
  <si>
    <t>FP</t>
  </si>
  <si>
    <t>FQ</t>
  </si>
  <si>
    <t>FR</t>
  </si>
  <si>
    <t>CHARGES D'EXPLOITATION</t>
  </si>
  <si>
    <t>Achat de marchandises (y compris droits de douane)</t>
  </si>
  <si>
    <t>Variation de stock (marchandises)</t>
  </si>
  <si>
    <t>Achat de matières premières et autres approvisionnements (y compris droits de douane)</t>
  </si>
  <si>
    <t>Variations de stock (matières premières et approvisionnement)</t>
  </si>
  <si>
    <t>Autres achats et charges externes (3) (6 bis)</t>
  </si>
  <si>
    <t>Imports, taxes et versements assimilés</t>
  </si>
  <si>
    <t>Salaires et traitements</t>
  </si>
  <si>
    <t>Charges sociales</t>
  </si>
  <si>
    <t>Dotations d'exploitation</t>
  </si>
  <si>
    <t>Sur immobilisations</t>
  </si>
  <si>
    <t>Dotations aux amortissements</t>
  </si>
  <si>
    <t>Dotations aux provisions</t>
  </si>
  <si>
    <t>Sur actif circulant : dotations aux provisions</t>
  </si>
  <si>
    <t>Pour risques et charges : dotations aux provisions</t>
  </si>
  <si>
    <t>Autres Charges</t>
  </si>
  <si>
    <t>Total des charges d'exploitation (4) (II)</t>
  </si>
  <si>
    <t>I- RESULTAT D'EXPLOITATION (I-II)</t>
  </si>
  <si>
    <t>op, en comm,</t>
  </si>
  <si>
    <t>Bénéfice attribué ou perte transférée                                               (III)</t>
  </si>
  <si>
    <t>Perte supportée ou bénéfice transféré                                             (IV)</t>
  </si>
  <si>
    <t>FS</t>
  </si>
  <si>
    <t>FT</t>
  </si>
  <si>
    <t>FU</t>
  </si>
  <si>
    <t>FV</t>
  </si>
  <si>
    <t>FW</t>
  </si>
  <si>
    <t>FX</t>
  </si>
  <si>
    <t>FY</t>
  </si>
  <si>
    <t>FZ</t>
  </si>
  <si>
    <t>GA</t>
  </si>
  <si>
    <t>GB</t>
  </si>
  <si>
    <t>GC</t>
  </si>
  <si>
    <t>GD</t>
  </si>
  <si>
    <t>GE</t>
  </si>
  <si>
    <t>GF</t>
  </si>
  <si>
    <t>GG</t>
  </si>
  <si>
    <t>GH</t>
  </si>
  <si>
    <t>GI</t>
  </si>
  <si>
    <t>GJ</t>
  </si>
  <si>
    <t>GK</t>
  </si>
  <si>
    <t>GL</t>
  </si>
  <si>
    <t>PRODUITS FINANCIERS</t>
  </si>
  <si>
    <t>Produits financiers de participation (5)</t>
  </si>
  <si>
    <t>Produits des autres valeurs mobilières et créances de l'actif immobilisé (5)</t>
  </si>
  <si>
    <t>Autres intérêts et produits assimilés (5)</t>
  </si>
  <si>
    <t>Reprises sur provisions et transferts de charges</t>
  </si>
  <si>
    <t>Différences positives de charge</t>
  </si>
  <si>
    <t>Produits nets sur cessions de valeurs mobilières de placement</t>
  </si>
  <si>
    <t>Total des produits financiers (V)</t>
  </si>
  <si>
    <t>CHARGES FINANCIERES</t>
  </si>
  <si>
    <t>Dotations financières aux amortissements et provisions</t>
  </si>
  <si>
    <t>Intérêts et charges assimilées (6)</t>
  </si>
  <si>
    <t>Différences négatives de change</t>
  </si>
  <si>
    <t>Charges nettes sur cessions de valeurs mobilières de placement</t>
  </si>
  <si>
    <t>Total des charges financières (VI)</t>
  </si>
  <si>
    <t>2- RESULTAT FINANCIER (V-VI)</t>
  </si>
  <si>
    <t>3- RESULTAT COURANT AVANT IMPOTS (I - II + III - IV + V - VI)</t>
  </si>
  <si>
    <t>GM</t>
  </si>
  <si>
    <t>GN</t>
  </si>
  <si>
    <t>GO</t>
  </si>
  <si>
    <t>GP</t>
  </si>
  <si>
    <t>GQ</t>
  </si>
  <si>
    <t>GR</t>
  </si>
  <si>
    <t>GS</t>
  </si>
  <si>
    <t>GT</t>
  </si>
  <si>
    <t>GU</t>
  </si>
  <si>
    <t>GV</t>
  </si>
  <si>
    <t>GW</t>
  </si>
  <si>
    <t>PRODUITS EXCEPT,</t>
  </si>
  <si>
    <t>Produits exceptionnels sur opérations de gestion</t>
  </si>
  <si>
    <t>Produits exceptionnels sur opérations en capital</t>
  </si>
  <si>
    <t>HA</t>
  </si>
  <si>
    <t>HB</t>
  </si>
  <si>
    <t>HC</t>
  </si>
  <si>
    <t>HD</t>
  </si>
  <si>
    <t>CHARGES EXCEPT,</t>
  </si>
  <si>
    <t>Charges exceptionnelles sur opération de gestion (6bis)</t>
  </si>
  <si>
    <t>Charges exceptionnelles sur opération en capital</t>
  </si>
  <si>
    <t>Dotations exceptionnelles aux amortissements et provisions</t>
  </si>
  <si>
    <t>Total des produits exceptionnels (VII)</t>
  </si>
  <si>
    <t>Total des charges exceptionnelles (VIII)</t>
  </si>
  <si>
    <t>4- RESULTAT EXCEPTIONNEL (VII - VIII)</t>
  </si>
  <si>
    <t>Participations des salariés aux résultats de l'entreprise                                    (IX)</t>
  </si>
  <si>
    <t>Impôts sur les bénéfices                                                                               (X)</t>
  </si>
  <si>
    <t>TOTAL DES PRODUITS (I + III + V + VII)</t>
  </si>
  <si>
    <t>TOTAL DES CHARGES (II + IV + VI + VIII + IX + X)</t>
  </si>
  <si>
    <t>5- BENEFICE OU PERTE (total des produits - total des pertes)</t>
  </si>
  <si>
    <t>RENVOIS</t>
  </si>
  <si>
    <t>Dont produits nets partiels sur opérations à long terme</t>
  </si>
  <si>
    <t>Dont produits d'exploitation afférents à des exercices antérieurs</t>
  </si>
  <si>
    <t>Crédits-bail mobilier</t>
  </si>
  <si>
    <t>Crédit-bail immobilier</t>
  </si>
  <si>
    <t>Dont charges d'exploitation afférentes à des exercices antérieurs</t>
  </si>
  <si>
    <t>Dont produits concernants les entreprises liées</t>
  </si>
  <si>
    <t>Dont intérêts concernant les entreprises liées</t>
  </si>
  <si>
    <t>HE</t>
  </si>
  <si>
    <t>HF</t>
  </si>
  <si>
    <t>HG</t>
  </si>
  <si>
    <t>HH</t>
  </si>
  <si>
    <t>HI</t>
  </si>
  <si>
    <t>HJ</t>
  </si>
  <si>
    <t>HL</t>
  </si>
  <si>
    <t>HK</t>
  </si>
  <si>
    <t>HM</t>
  </si>
  <si>
    <t>HN</t>
  </si>
  <si>
    <t>HO</t>
  </si>
  <si>
    <t>1G</t>
  </si>
  <si>
    <t>HP</t>
  </si>
  <si>
    <t>HQ</t>
  </si>
  <si>
    <t>1H</t>
  </si>
  <si>
    <t>1J</t>
  </si>
  <si>
    <t>1K</t>
  </si>
  <si>
    <t>ACTIF IMMOBILISE</t>
  </si>
  <si>
    <t>IMMOS INCORPORELLES</t>
  </si>
  <si>
    <t>IMMOS CORPORELLES</t>
  </si>
  <si>
    <t>IMMOS FINANCIERES (2)</t>
  </si>
  <si>
    <t>ACTIF CIRCULANT</t>
  </si>
  <si>
    <t>STOCKS</t>
  </si>
  <si>
    <t>CREANCES</t>
  </si>
  <si>
    <t>DIVERS</t>
  </si>
  <si>
    <t>Comptes de régularisation</t>
  </si>
  <si>
    <t>Autres immobilisations corporelles</t>
  </si>
  <si>
    <t>Avances et acomptes sur immob corpo</t>
  </si>
  <si>
    <t>Bilan passif</t>
  </si>
  <si>
    <t>(1)</t>
  </si>
  <si>
    <t xml:space="preserve">(3)    dont : </t>
  </si>
  <si>
    <t>(4)</t>
  </si>
  <si>
    <t>(5)</t>
  </si>
  <si>
    <t>(6)</t>
  </si>
  <si>
    <t>(2)</t>
  </si>
  <si>
    <t>(3)</t>
  </si>
  <si>
    <t>(7)</t>
  </si>
  <si>
    <t>Dont</t>
  </si>
  <si>
    <t>Ecart de conversion passifs                            (V)</t>
  </si>
  <si>
    <t xml:space="preserve">TABLEAU D'AFFECTATION DU RESULTAT DE L'EXERCICE PRECEDENT (entreprises soumises à l'impôt sur les sociétés) (1) </t>
  </si>
  <si>
    <t>ORIGINES</t>
  </si>
  <si>
    <t>Report à nouveau figurant au bilan de l'exercice antérieur à celui pour lequel la déclaration est établie</t>
  </si>
  <si>
    <t>Résultat de l'exercice précédant celui pour lequel la déclaration est établie</t>
  </si>
  <si>
    <t>REDUCTION DE LA RESERVE LEGALE</t>
  </si>
  <si>
    <t>Sous-total (à reporter dans la colonne de droite)</t>
  </si>
  <si>
    <t>OC</t>
  </si>
  <si>
    <t>OD</t>
  </si>
  <si>
    <t>OE</t>
  </si>
  <si>
    <t>OF</t>
  </si>
  <si>
    <t>AFFECTATIONS</t>
  </si>
  <si>
    <t>Affectations aux réserves</t>
  </si>
  <si>
    <t>Réserve légale</t>
  </si>
  <si>
    <t>Réserve spéciale des plus-values à long terme</t>
  </si>
  <si>
    <t>ZB</t>
  </si>
  <si>
    <t>ZC</t>
  </si>
  <si>
    <t>ZD</t>
  </si>
  <si>
    <t>Dividendes</t>
  </si>
  <si>
    <t>Autres répartitions</t>
  </si>
  <si>
    <t xml:space="preserve">Report à nouveau  </t>
  </si>
  <si>
    <t>TOTAL I</t>
  </si>
  <si>
    <t>ZE</t>
  </si>
  <si>
    <t>ZF</t>
  </si>
  <si>
    <t>ZG</t>
  </si>
  <si>
    <t>ZH</t>
  </si>
  <si>
    <t>(1) Ce cadre est destiné à faire apparaître l'origine et le montant des sommes distribuées ou mises en réserve au cours de l'exercice dont les résultatats font l'objet de la déclaration. Il ne concerne donc pas, en principe, les résultats de cet exercice mais ceux des exercices antérieurs, qu'ils aient ou non déjà fait l'objet d'une précédente affectation.</t>
  </si>
  <si>
    <t>RENSEIGNEMENTS DIVERS</t>
  </si>
  <si>
    <t>Exercice N :</t>
  </si>
  <si>
    <t>Exercice N-1 :</t>
  </si>
  <si>
    <t>ENGAGE - MENTS</t>
  </si>
  <si>
    <t>Engagements de crédit-bail mobilier</t>
  </si>
  <si>
    <t>(precisez le prix de revient des biens pris en crédit-bail</t>
  </si>
  <si>
    <t>J7</t>
  </si>
  <si>
    <t>YQ</t>
  </si>
  <si>
    <t>YR</t>
  </si>
  <si>
    <t>YS</t>
  </si>
  <si>
    <t>Engagements de crédit-bail immobiliers</t>
  </si>
  <si>
    <t>Effets portés à l'escompte et non échus</t>
  </si>
  <si>
    <t>DETAIL DES POSTES</t>
  </si>
  <si>
    <t>AUTRES ACHATS ET CHARGES EXTERNES</t>
  </si>
  <si>
    <t>Sous-traitance</t>
  </si>
  <si>
    <t>Locations, charges locatives et de copropriété</t>
  </si>
  <si>
    <t>(dont montant des loyers des biens pris en location pour une durée › 6 mois</t>
  </si>
  <si>
    <t>J8</t>
  </si>
  <si>
    <t>YT</t>
  </si>
  <si>
    <t>XQ</t>
  </si>
  <si>
    <t>YU</t>
  </si>
  <si>
    <t>SS</t>
  </si>
  <si>
    <t>YV</t>
  </si>
  <si>
    <t>ST</t>
  </si>
  <si>
    <t>ZJ</t>
  </si>
  <si>
    <t>YW</t>
  </si>
  <si>
    <t>Personnel extérieur à l'entreprise</t>
  </si>
  <si>
    <t>Rémunérations d'intermédiaires et honoraires (hors rétrocessions)</t>
  </si>
  <si>
    <t>Rétrocessions d'honoraires, commissions et courtages</t>
  </si>
  <si>
    <t>Autres comptes</t>
  </si>
  <si>
    <t>Total du poste correspondant à la ligne FW du tableau n°2052</t>
  </si>
  <si>
    <t>IMPOTS ET TAXES</t>
  </si>
  <si>
    <t>Taxe professionnelle</t>
  </si>
  <si>
    <t>Autres impôts, taxes et versements assimilés (dont taxe intérieure sur les produits pétroliers</t>
  </si>
  <si>
    <t>ZS</t>
  </si>
  <si>
    <t>9Z</t>
  </si>
  <si>
    <t>Total du compte correspondant à la ligne FX du tableau n° 2052</t>
  </si>
  <si>
    <t>YX</t>
  </si>
  <si>
    <t>T.V.A</t>
  </si>
  <si>
    <t>Montant de la TVA collectée</t>
  </si>
  <si>
    <t>Montant de la TVA déductible comptabilisée au cours de l'exercice au titre des biens et services ne constituant pas des immobilisations</t>
  </si>
  <si>
    <t>YY</t>
  </si>
  <si>
    <t>YZ</t>
  </si>
  <si>
    <t>Montant de l'avoir fiscal imputé sur l'impôt sur les sociétés et correspondant aux dividendes perçus</t>
  </si>
  <si>
    <t>Montant brut des salaires (cf, dernière déclaration annuelle souscrite au titre des salaires DADS 1 ou modèle 2460 ou modèle 2462 de 2004)</t>
  </si>
  <si>
    <t>Montant de la plus-value constatée en franchise d'impôt lors de la première option pour le régime simplifié d'imposition</t>
  </si>
  <si>
    <t>ZA</t>
  </si>
  <si>
    <t>OB</t>
  </si>
  <si>
    <t>OS</t>
  </si>
  <si>
    <t>REGIME DE GROUPE</t>
  </si>
  <si>
    <t xml:space="preserve">                         )</t>
  </si>
  <si>
    <t xml:space="preserve">                                 )</t>
  </si>
  <si>
    <t>( N,B, Le total I doit nécessairement être égal au total II)                                                                                                     TOTAL II</t>
  </si>
  <si>
    <t>Prélevements sur les réserves                (à détailler)</t>
  </si>
  <si>
    <t>Société : résultat comme si elle n'avait jamais été membre du groupe</t>
  </si>
  <si>
    <t>JA</t>
  </si>
  <si>
    <t>JD</t>
  </si>
  <si>
    <t>Groupe : résultat d'ensemble</t>
  </si>
  <si>
    <t>Selon le cas, indiquez 1 si bénéfice consolidé, 2 si bénéfice intégré, 3 si régime de groupe</t>
  </si>
  <si>
    <t>JG</t>
  </si>
  <si>
    <t>XP</t>
  </si>
  <si>
    <t>plus-values à 19%</t>
  </si>
  <si>
    <t>JB</t>
  </si>
  <si>
    <t>JE</t>
  </si>
  <si>
    <t>JH</t>
  </si>
  <si>
    <t>Indiquez 1 pour société mère, 2 pour filiale</t>
  </si>
  <si>
    <t>Numéro de centre de gestion agréé</t>
  </si>
  <si>
    <t>Imputations</t>
  </si>
  <si>
    <t>JC</t>
  </si>
  <si>
    <t>JF</t>
  </si>
  <si>
    <t>JJ</t>
  </si>
  <si>
    <t>N° SIRET de la société</t>
  </si>
  <si>
    <t xml:space="preserve">                                                                         )</t>
  </si>
  <si>
    <t>YP</t>
  </si>
  <si>
    <t>ZK</t>
  </si>
  <si>
    <r>
      <t>Effectif moyen du personnel</t>
    </r>
    <r>
      <rPr>
        <sz val="10"/>
        <rFont val="Arial"/>
        <family val="0"/>
      </rPr>
      <t xml:space="preserve"> (dont : apprentis :           , handicapés :           )</t>
    </r>
  </si>
  <si>
    <t>Taux d'intérêt le plus élevé servi aux associés à raison des sommes mises à la disposition de la société</t>
  </si>
  <si>
    <t>ZR</t>
  </si>
  <si>
    <t xml:space="preserve">                %</t>
  </si>
  <si>
    <t xml:space="preserve">                     %</t>
  </si>
  <si>
    <t xml:space="preserve">Filiales de participations : </t>
  </si>
  <si>
    <t>La liste prévue par l'art, 38 II de l'ann, III ai CGI (tableau 2059-G) doit être jointe obligatoirement à la présente déclaration</t>
  </si>
  <si>
    <t>Si absence de filiales et participations, cochez 0   Si présence de filiales et participations, cochez 1</t>
  </si>
  <si>
    <r>
      <t>Capital souscrit non appelé</t>
    </r>
    <r>
      <rPr>
        <b/>
        <sz val="10"/>
        <rFont val="Arial"/>
        <family val="2"/>
      </rPr>
      <t xml:space="preserve">                (I)</t>
    </r>
  </si>
  <si>
    <r>
      <t xml:space="preserve">charges à répartir sur plusieurs exercices                             </t>
    </r>
    <r>
      <rPr>
        <b/>
        <sz val="10"/>
        <rFont val="Arial"/>
        <family val="2"/>
      </rPr>
      <t>(IV)</t>
    </r>
  </si>
  <si>
    <r>
      <t xml:space="preserve">primes de remboursement des obligations                            </t>
    </r>
    <r>
      <rPr>
        <b/>
        <sz val="10"/>
        <rFont val="Arial"/>
        <family val="2"/>
      </rPr>
      <t>(V)</t>
    </r>
  </si>
  <si>
    <r>
      <t xml:space="preserve">écarts de conversion actifs    </t>
    </r>
    <r>
      <rPr>
        <b/>
        <sz val="10"/>
        <rFont val="Arial"/>
        <family val="2"/>
      </rPr>
      <t>(VI)</t>
    </r>
  </si>
  <si>
    <t>TOTAL GENERAL (I à VI)</t>
  </si>
  <si>
    <t>matières premières, approvisionnements</t>
  </si>
  <si>
    <t>N</t>
  </si>
  <si>
    <t>N-1</t>
  </si>
  <si>
    <t>ventes de marchandises</t>
  </si>
  <si>
    <t>production vendues (biens)</t>
  </si>
  <si>
    <t>production vendue (services)</t>
  </si>
  <si>
    <t>chiffres d'affaires</t>
  </si>
  <si>
    <t>production  stockée</t>
  </si>
  <si>
    <t>production immobilisée</t>
  </si>
  <si>
    <t>subventions d'exploitation</t>
  </si>
  <si>
    <t>reprises sur Am, et Prov</t>
  </si>
  <si>
    <t>autres produits</t>
  </si>
  <si>
    <t>achats de marchandises</t>
  </si>
  <si>
    <t>achats de matières premières</t>
  </si>
  <si>
    <t>variation de stock (mat première)</t>
  </si>
  <si>
    <t>matière première consommée (FU+FV)</t>
  </si>
  <si>
    <t>autres achats et charges externes</t>
  </si>
  <si>
    <t xml:space="preserve">impôts et taxes </t>
  </si>
  <si>
    <t>charges et salaires</t>
  </si>
  <si>
    <t>charges sociales</t>
  </si>
  <si>
    <t>dotations aux amortissement sur immobilisations</t>
  </si>
  <si>
    <t>dotations aux provisions sur immobilisations</t>
  </si>
  <si>
    <t>dotations aux provisions pour risques et charges</t>
  </si>
  <si>
    <t>autres charges</t>
  </si>
  <si>
    <t>total produits financiers</t>
  </si>
  <si>
    <t>total charges financieres</t>
  </si>
  <si>
    <t>produits exceptionnels</t>
  </si>
  <si>
    <t>charges exceptionnelles</t>
  </si>
  <si>
    <t>Résultat Net</t>
  </si>
  <si>
    <t>CAF</t>
  </si>
  <si>
    <t>Impôt sur les benefices</t>
  </si>
  <si>
    <t>dotations aux provisions sur actifs circulants</t>
  </si>
  <si>
    <t>variation de stocks (marchandise)</t>
  </si>
  <si>
    <t>ACTIF</t>
  </si>
  <si>
    <t>PASSIF</t>
  </si>
  <si>
    <t>actif immobilisé</t>
  </si>
  <si>
    <t>engagement enb crédit bail</t>
  </si>
  <si>
    <t>charges à répartir</t>
  </si>
  <si>
    <t>prime de remboursement d'obligation</t>
  </si>
  <si>
    <t>capitaux propres</t>
  </si>
  <si>
    <t>provision pour risques et charges</t>
  </si>
  <si>
    <t>amortissement et provisions</t>
  </si>
  <si>
    <t>ecart de conversion passif</t>
  </si>
  <si>
    <t>ecart de conversion actif</t>
  </si>
  <si>
    <t>emprunts obligataires convertibles</t>
  </si>
  <si>
    <t>autres emprunts obligataires</t>
  </si>
  <si>
    <t>emprunts auprès des établissements de crédit</t>
  </si>
  <si>
    <t>emprunts et dettes divers</t>
  </si>
  <si>
    <t>concours bancaires courants</t>
  </si>
  <si>
    <t>crédit bail</t>
  </si>
  <si>
    <t>dettes financieres stables</t>
  </si>
  <si>
    <t>RESSOURCES STABLES</t>
  </si>
  <si>
    <t>EMPLOIS STABLES</t>
  </si>
  <si>
    <t>matières premières</t>
  </si>
  <si>
    <t>encours de production</t>
  </si>
  <si>
    <t>produits finis</t>
  </si>
  <si>
    <t>créances clients</t>
  </si>
  <si>
    <t>autres créances</t>
  </si>
  <si>
    <t>charges constatées d'avances</t>
  </si>
  <si>
    <t>EMPLOIS D'EXPLOITATION</t>
  </si>
  <si>
    <t>dettes fournisseurs</t>
  </si>
  <si>
    <t>dettes fiscales et sociales</t>
  </si>
  <si>
    <t>produits constatées d'avance</t>
  </si>
  <si>
    <t>RESSOURCES D'EXPLOITATION</t>
  </si>
  <si>
    <t>VMP</t>
  </si>
  <si>
    <t>disponibilté</t>
  </si>
  <si>
    <t>effets portées à l'escompte et non échus</t>
  </si>
  <si>
    <t>TRESORERIE PASSIVE</t>
  </si>
  <si>
    <t>TRESORERIE ACTIVE</t>
  </si>
  <si>
    <t>YQ+YR</t>
  </si>
  <si>
    <t>DL+DO</t>
  </si>
  <si>
    <t>YR+YQ</t>
  </si>
  <si>
    <t>ressources propres</t>
  </si>
  <si>
    <t>capacité de remboursement</t>
  </si>
  <si>
    <t>endettement financier</t>
  </si>
  <si>
    <t>financement propre</t>
  </si>
  <si>
    <t>rentabilité financière</t>
  </si>
  <si>
    <t>autonomie financière</t>
  </si>
  <si>
    <t>normes (%)</t>
  </si>
  <si>
    <t>personnel</t>
  </si>
  <si>
    <t>Etat</t>
  </si>
  <si>
    <t>banque</t>
  </si>
  <si>
    <t>rotation des matières premières</t>
  </si>
  <si>
    <t>rotation des encours</t>
  </si>
  <si>
    <t>rotation des produits finis</t>
  </si>
  <si>
    <t>délais de paiement des fournisseurs</t>
  </si>
  <si>
    <t>délais de paiement des clients</t>
  </si>
  <si>
    <t>rotation en nombre de jours</t>
  </si>
  <si>
    <t>Valeur ajoutée</t>
  </si>
  <si>
    <t>EBE</t>
  </si>
  <si>
    <t>Fond de Roulement</t>
  </si>
  <si>
    <t>Besoin en Fond de Roulement</t>
  </si>
  <si>
    <t>Solde Net de Trésorerie</t>
  </si>
  <si>
    <t>VA/CA</t>
  </si>
  <si>
    <t>EBE/CA</t>
  </si>
  <si>
    <t>EBE/VA</t>
  </si>
  <si>
    <t>BILAN FONCTIONNEL DE L'ANNEE n</t>
  </si>
  <si>
    <t>BILAN FONCTIONNEL DE L'ANNEE n-1</t>
  </si>
  <si>
    <t>120% - 130%</t>
  </si>
  <si>
    <t>7% - 8%</t>
  </si>
  <si>
    <t>&lt;50%</t>
  </si>
  <si>
    <t>&gt;33%</t>
  </si>
  <si>
    <t>&gt;11%</t>
  </si>
  <si>
    <t>33% -50%</t>
  </si>
  <si>
    <t>rotation du stock de marchandises</t>
  </si>
  <si>
    <t>ratios de l'entreprise</t>
  </si>
  <si>
    <t>variation</t>
  </si>
  <si>
    <t>entreprise</t>
  </si>
  <si>
    <t>norme</t>
  </si>
  <si>
    <t>vieillissement des constructions</t>
  </si>
  <si>
    <t>vieillissement ITMO</t>
  </si>
  <si>
    <t>vieillissement autres immobilisations</t>
  </si>
  <si>
    <t>vieillissement de l'investissement globale</t>
  </si>
  <si>
    <t>endettement potentiel</t>
  </si>
  <si>
    <t>total dette possible</t>
  </si>
  <si>
    <t>dette actuelle</t>
  </si>
  <si>
    <t>total actif brut</t>
  </si>
  <si>
    <t>total amortissement</t>
  </si>
  <si>
    <t>investissement à réaliser sur l'actif immobilisé</t>
  </si>
  <si>
    <t>Compte de résultat</t>
  </si>
  <si>
    <t>Variation du compte de résultat</t>
  </si>
  <si>
    <t>Vos ratios sont vert parfait vous êtes dans la norme mais rien n'est jamais aquis !!!</t>
  </si>
  <si>
    <t>Vos ration sont bleu ces ratios sont bons trop bons, la structure financiére de l'entreprise n'est pas optimisée l'entreprise n'utilise pas au mieux ces capacités !!!</t>
  </si>
  <si>
    <t>Vos ratios sont rouge attention danger l'entreprise risque de connaître des difficultés   !!!</t>
  </si>
  <si>
    <t>productivité des employés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</si>
</sst>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00"/>
    <numFmt numFmtId="166" formatCode="0.0000"/>
    <numFmt numFmtId="167" formatCode="0.000"/>
    <numFmt numFmtId="168" formatCode="0.0"/>
    <numFmt numFmtId="169" formatCode="0.0000000"/>
    <numFmt numFmtId="170" formatCode="0.000000"/>
    <numFmt numFmtId="171" formatCode="General\ d\o\u\rs"/>
    <numFmt numFmtId="172" formatCode="#,##0.00\ &quot;€&quot;"/>
    <numFmt numFmtId="173" formatCode="#,##0\ &quot;€&quot;"/>
  </numFmts>
  <fonts count="13">
    <font>
      <sz val="10"/>
      <name val="Arial"/>
      <family val="0"/>
    </font>
    <font>
      <sz val="10"/>
      <name val="Symbol"/>
      <family val="1"/>
    </font>
    <font>
      <sz val="8"/>
      <name val="Arial"/>
      <family val="0"/>
    </font>
    <font>
      <sz val="14"/>
      <name val="Arial"/>
      <family val="2"/>
    </font>
    <font>
      <u val="single"/>
      <sz val="10"/>
      <color indexed="12"/>
      <name val="Arial"/>
      <family val="0"/>
    </font>
    <font>
      <u val="single"/>
      <sz val="10"/>
      <color indexed="36"/>
      <name val="Arial"/>
      <family val="0"/>
    </font>
    <font>
      <sz val="6"/>
      <name val="Arial"/>
      <family val="2"/>
    </font>
    <font>
      <b/>
      <sz val="8"/>
      <name val="Arial"/>
      <family val="2"/>
    </font>
    <font>
      <b/>
      <sz val="10"/>
      <name val="Arial"/>
      <family val="2"/>
    </font>
    <font>
      <b/>
      <sz val="12"/>
      <name val="Arial"/>
      <family val="2"/>
    </font>
    <font>
      <sz val="10"/>
      <color indexed="32"/>
      <name val="Arial"/>
      <family val="0"/>
    </font>
    <font>
      <sz val="10"/>
      <color indexed="17"/>
      <name val="Arial"/>
      <family val="0"/>
    </font>
    <font>
      <sz val="10"/>
      <color indexed="10"/>
      <name val="Arial"/>
      <family val="0"/>
    </font>
  </fonts>
  <fills count="3">
    <fill>
      <patternFill/>
    </fill>
    <fill>
      <patternFill patternType="gray125"/>
    </fill>
    <fill>
      <patternFill patternType="solid">
        <fgColor indexed="22"/>
        <bgColor indexed="64"/>
      </patternFill>
    </fill>
  </fills>
  <borders count="59">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Alignment="1">
      <alignment vertical="center" textRotation="90" wrapText="1"/>
    </xf>
    <xf numFmtId="0" fontId="0" fillId="0" borderId="9" xfId="0" applyBorder="1" applyAlignment="1">
      <alignment horizontal="center" vertical="center" wrapText="1"/>
    </xf>
    <xf numFmtId="0" fontId="0" fillId="0" borderId="9" xfId="0" applyBorder="1" applyAlignment="1">
      <alignment/>
    </xf>
    <xf numFmtId="0" fontId="0" fillId="0" borderId="10" xfId="0" applyBorder="1" applyAlignment="1">
      <alignment/>
    </xf>
    <xf numFmtId="0" fontId="0" fillId="0" borderId="12" xfId="0" applyBorder="1" applyAlignment="1">
      <alignment vertical="center" wrapText="1"/>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xf>
    <xf numFmtId="0" fontId="0" fillId="0" borderId="17" xfId="0" applyBorder="1" applyAlignment="1">
      <alignment/>
    </xf>
    <xf numFmtId="0" fontId="0" fillId="0" borderId="16" xfId="0" applyBorder="1" applyAlignment="1">
      <alignment/>
    </xf>
    <xf numFmtId="0" fontId="0" fillId="0" borderId="19" xfId="0" applyFill="1" applyBorder="1" applyAlignment="1">
      <alignment/>
    </xf>
    <xf numFmtId="0" fontId="0" fillId="0" borderId="20" xfId="0" applyFill="1" applyBorder="1" applyAlignment="1">
      <alignment/>
    </xf>
    <xf numFmtId="0" fontId="0" fillId="0" borderId="7" xfId="0" applyBorder="1" applyAlignment="1">
      <alignment/>
    </xf>
    <xf numFmtId="0" fontId="0" fillId="0" borderId="0" xfId="0" applyBorder="1" applyAlignment="1">
      <alignment/>
    </xf>
    <xf numFmtId="0" fontId="0" fillId="0" borderId="15" xfId="0" applyBorder="1" applyAlignment="1">
      <alignment/>
    </xf>
    <xf numFmtId="0" fontId="0" fillId="0" borderId="21" xfId="0" applyBorder="1" applyAlignment="1">
      <alignment/>
    </xf>
    <xf numFmtId="0" fontId="0" fillId="0" borderId="8" xfId="0" applyBorder="1" applyAlignment="1">
      <alignment/>
    </xf>
    <xf numFmtId="0" fontId="0" fillId="0" borderId="22" xfId="0" applyBorder="1" applyAlignment="1">
      <alignment vertical="center" wrapText="1"/>
    </xf>
    <xf numFmtId="0" fontId="0" fillId="0" borderId="23" xfId="0" applyBorder="1" applyAlignment="1">
      <alignment vertical="center" wrapText="1"/>
    </xf>
    <xf numFmtId="0" fontId="0" fillId="0" borderId="9" xfId="0" applyBorder="1" applyAlignment="1">
      <alignment horizontal="center" vertical="center"/>
    </xf>
    <xf numFmtId="0" fontId="0" fillId="0" borderId="4" xfId="0" applyFill="1" applyBorder="1" applyAlignment="1">
      <alignment vertical="center" wrapText="1"/>
    </xf>
    <xf numFmtId="0" fontId="0" fillId="0" borderId="8" xfId="0" applyFill="1" applyBorder="1" applyAlignment="1">
      <alignment vertical="center" wrapText="1"/>
    </xf>
    <xf numFmtId="0" fontId="0" fillId="0" borderId="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0" xfId="0" applyAlignment="1">
      <alignment horizontal="right"/>
    </xf>
    <xf numFmtId="0" fontId="8" fillId="0" borderId="27" xfId="0" applyFont="1" applyFill="1" applyBorder="1" applyAlignment="1">
      <alignment horizontal="right" vertical="center" wrapText="1"/>
    </xf>
    <xf numFmtId="0" fontId="8" fillId="0" borderId="27" xfId="0" applyFont="1" applyBorder="1" applyAlignment="1">
      <alignment horizontal="right" vertical="center" wrapText="1"/>
    </xf>
    <xf numFmtId="0" fontId="0" fillId="0" borderId="8"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ill="1" applyBorder="1" applyAlignment="1">
      <alignment vertical="center" wrapText="1"/>
    </xf>
    <xf numFmtId="0" fontId="0" fillId="0" borderId="11" xfId="0" applyFill="1" applyBorder="1" applyAlignment="1">
      <alignment vertical="center" wrapText="1"/>
    </xf>
    <xf numFmtId="49" fontId="0" fillId="0" borderId="3" xfId="0" applyNumberFormat="1" applyBorder="1" applyAlignment="1">
      <alignment horizontal="center" vertical="center"/>
    </xf>
    <xf numFmtId="49" fontId="0" fillId="0" borderId="3" xfId="0" applyNumberFormat="1" applyBorder="1" applyAlignment="1">
      <alignment horizontal="center"/>
    </xf>
    <xf numFmtId="0" fontId="0" fillId="0" borderId="29" xfId="0" applyFill="1" applyBorder="1" applyAlignment="1">
      <alignment/>
    </xf>
    <xf numFmtId="0" fontId="0" fillId="0" borderId="30"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2" xfId="0" applyFill="1" applyBorder="1" applyAlignment="1">
      <alignment vertical="center" wrapText="1"/>
    </xf>
    <xf numFmtId="0" fontId="0" fillId="0" borderId="33" xfId="0" applyBorder="1" applyAlignment="1">
      <alignment/>
    </xf>
    <xf numFmtId="0" fontId="0" fillId="0" borderId="29" xfId="0" applyBorder="1" applyAlignment="1">
      <alignment/>
    </xf>
    <xf numFmtId="0" fontId="0" fillId="0" borderId="32" xfId="0" applyBorder="1" applyAlignment="1">
      <alignment/>
    </xf>
    <xf numFmtId="0" fontId="0" fillId="0" borderId="31" xfId="0" applyBorder="1" applyAlignment="1">
      <alignment/>
    </xf>
    <xf numFmtId="0" fontId="0" fillId="0" borderId="31" xfId="0" applyFill="1" applyBorder="1" applyAlignment="1">
      <alignment/>
    </xf>
    <xf numFmtId="0" fontId="0" fillId="0" borderId="3" xfId="0" applyBorder="1" applyAlignment="1">
      <alignment horizontal="center"/>
    </xf>
    <xf numFmtId="0" fontId="0" fillId="0" borderId="9" xfId="0" applyBorder="1" applyAlignment="1">
      <alignment horizontal="center"/>
    </xf>
    <xf numFmtId="0" fontId="2" fillId="0" borderId="3" xfId="0" applyFont="1" applyBorder="1" applyAlignment="1">
      <alignment/>
    </xf>
    <xf numFmtId="0" fontId="0" fillId="0" borderId="9"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34" xfId="0" applyBorder="1" applyAlignment="1">
      <alignment/>
    </xf>
    <xf numFmtId="0" fontId="0" fillId="0" borderId="34" xfId="0" applyBorder="1" applyAlignment="1">
      <alignment horizontal="center"/>
    </xf>
    <xf numFmtId="0" fontId="0" fillId="0" borderId="35" xfId="0" applyBorder="1" applyAlignment="1">
      <alignment/>
    </xf>
    <xf numFmtId="0" fontId="0" fillId="0" borderId="36" xfId="0" applyBorder="1" applyAlignment="1">
      <alignment/>
    </xf>
    <xf numFmtId="0" fontId="8" fillId="0" borderId="34" xfId="0" applyFont="1" applyBorder="1" applyAlignment="1">
      <alignment/>
    </xf>
    <xf numFmtId="0" fontId="0" fillId="0" borderId="10" xfId="0" applyBorder="1" applyAlignment="1">
      <alignment horizontal="center"/>
    </xf>
    <xf numFmtId="2" fontId="0" fillId="0" borderId="3" xfId="0" applyNumberFormat="1" applyBorder="1" applyAlignment="1">
      <alignment horizontal="center"/>
    </xf>
    <xf numFmtId="0" fontId="0" fillId="0" borderId="37" xfId="0" applyBorder="1" applyAlignment="1">
      <alignment/>
    </xf>
    <xf numFmtId="0" fontId="0" fillId="0" borderId="22"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9" fontId="0" fillId="0" borderId="3" xfId="0" applyNumberFormat="1" applyBorder="1" applyAlignment="1">
      <alignment horizontal="center"/>
    </xf>
    <xf numFmtId="10" fontId="0" fillId="0" borderId="3" xfId="0" applyNumberFormat="1" applyBorder="1" applyAlignment="1">
      <alignment horizontal="center"/>
    </xf>
    <xf numFmtId="10" fontId="0" fillId="0" borderId="34" xfId="0" applyNumberFormat="1" applyBorder="1" applyAlignment="1">
      <alignment horizontal="center"/>
    </xf>
    <xf numFmtId="10" fontId="0" fillId="0" borderId="36" xfId="0" applyNumberFormat="1" applyBorder="1" applyAlignment="1">
      <alignment horizontal="center"/>
    </xf>
    <xf numFmtId="10" fontId="0" fillId="0" borderId="9" xfId="0" applyNumberFormat="1" applyBorder="1" applyAlignment="1">
      <alignment horizontal="center"/>
    </xf>
    <xf numFmtId="173" fontId="0" fillId="0" borderId="3" xfId="0" applyNumberFormat="1" applyBorder="1" applyAlignment="1">
      <alignment/>
    </xf>
    <xf numFmtId="0" fontId="10" fillId="0" borderId="0" xfId="0" applyFont="1" applyAlignment="1">
      <alignment/>
    </xf>
    <xf numFmtId="0" fontId="12" fillId="0" borderId="0" xfId="0" applyFont="1" applyAlignment="1">
      <alignment/>
    </xf>
    <xf numFmtId="0" fontId="11" fillId="0" borderId="0" xfId="0" applyFont="1" applyAlignment="1">
      <alignment/>
    </xf>
    <xf numFmtId="0" fontId="0" fillId="0" borderId="34" xfId="0" applyBorder="1" applyAlignment="1">
      <alignment horizontal="center" vertical="center" textRotation="90" wrapText="1"/>
    </xf>
    <xf numFmtId="0" fontId="8" fillId="0" borderId="8"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0" fillId="0" borderId="7" xfId="0" applyFont="1" applyFill="1" applyBorder="1" applyAlignment="1">
      <alignment horizontal="left" vertical="center" wrapText="1"/>
    </xf>
    <xf numFmtId="172" fontId="0" fillId="0" borderId="0" xfId="0" applyNumberFormat="1" applyAlignment="1">
      <alignment/>
    </xf>
    <xf numFmtId="0" fontId="0" fillId="0" borderId="2" xfId="0" applyBorder="1" applyAlignment="1">
      <alignment horizontal="center" vertical="center" wrapText="1"/>
    </xf>
    <xf numFmtId="6" fontId="0" fillId="0" borderId="0" xfId="0" applyNumberFormat="1" applyAlignment="1">
      <alignment horizontal="center"/>
    </xf>
    <xf numFmtId="0" fontId="2" fillId="0" borderId="42" xfId="0"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0" fillId="2" borderId="4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46" xfId="0"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8" fillId="0" borderId="48" xfId="0" applyFont="1" applyFill="1" applyBorder="1" applyAlignment="1">
      <alignment horizontal="right" vertical="center" wrapText="1"/>
    </xf>
    <xf numFmtId="0" fontId="8" fillId="0" borderId="25"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0" fillId="0" borderId="42" xfId="0" applyBorder="1" applyAlignment="1">
      <alignment horizontal="center" vertical="center" textRotation="90" wrapText="1"/>
    </xf>
    <xf numFmtId="0" fontId="0" fillId="0" borderId="43" xfId="0" applyBorder="1" applyAlignment="1">
      <alignment horizontal="center" vertical="center" textRotation="90" wrapText="1"/>
    </xf>
    <xf numFmtId="0" fontId="0" fillId="0" borderId="9" xfId="0" applyBorder="1" applyAlignment="1">
      <alignment horizontal="center" vertical="center" textRotation="90" wrapText="1"/>
    </xf>
    <xf numFmtId="0" fontId="2" fillId="0" borderId="34" xfId="0" applyFont="1" applyBorder="1" applyAlignment="1">
      <alignment horizontal="center" vertical="center" textRotation="90" wrapText="1"/>
    </xf>
    <xf numFmtId="0" fontId="3" fillId="0" borderId="26" xfId="0" applyFont="1" applyBorder="1" applyAlignment="1">
      <alignment horizontal="center" vertical="center" wrapText="1"/>
    </xf>
    <xf numFmtId="0" fontId="0" fillId="0" borderId="46" xfId="0" applyBorder="1" applyAlignment="1">
      <alignment horizontal="center" vertical="center" textRotation="90" wrapText="1"/>
    </xf>
    <xf numFmtId="0" fontId="0" fillId="0" borderId="47" xfId="0" applyBorder="1" applyAlignment="1">
      <alignment horizontal="center" vertical="center" textRotation="90" wrapText="1"/>
    </xf>
    <xf numFmtId="0" fontId="0" fillId="0" borderId="44" xfId="0"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49"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28"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26" xfId="0" applyBorder="1" applyAlignment="1">
      <alignment horizontal="center" vertical="center" wrapText="1"/>
    </xf>
    <xf numFmtId="49" fontId="0" fillId="0" borderId="3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34" xfId="0" applyBorder="1" applyAlignment="1">
      <alignment horizontal="center" vertical="center" textRotation="90"/>
    </xf>
    <xf numFmtId="0" fontId="0" fillId="0" borderId="43" xfId="0" applyBorder="1" applyAlignment="1">
      <alignment vertical="center" textRotation="90"/>
    </xf>
    <xf numFmtId="0" fontId="0" fillId="0" borderId="9" xfId="0" applyBorder="1" applyAlignment="1">
      <alignment vertical="center" textRotation="90"/>
    </xf>
    <xf numFmtId="0" fontId="6" fillId="0" borderId="44"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6" fillId="0" borderId="45"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50" xfId="0" applyFont="1" applyBorder="1" applyAlignment="1">
      <alignment horizontal="center" vertical="center" textRotation="90" wrapText="1"/>
    </xf>
    <xf numFmtId="0" fontId="6" fillId="0" borderId="51" xfId="0" applyFont="1" applyBorder="1" applyAlignment="1">
      <alignment horizontal="center" vertical="center" textRotation="90" wrapText="1"/>
    </xf>
    <xf numFmtId="0" fontId="2" fillId="0" borderId="50"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7" xfId="0" applyFont="1" applyBorder="1" applyAlignment="1">
      <alignment horizontal="center" textRotation="90" wrapText="1"/>
    </xf>
    <xf numFmtId="0" fontId="2" fillId="0" borderId="4" xfId="0" applyFont="1" applyBorder="1" applyAlignment="1">
      <alignment horizontal="center" textRotation="90" wrapText="1"/>
    </xf>
    <xf numFmtId="0" fontId="0" fillId="0" borderId="52" xfId="0" applyBorder="1" applyAlignment="1">
      <alignment horizontal="center"/>
    </xf>
    <xf numFmtId="0" fontId="0" fillId="0" borderId="12" xfId="0" applyBorder="1" applyAlignment="1">
      <alignment horizontal="center"/>
    </xf>
    <xf numFmtId="0" fontId="3" fillId="0" borderId="0" xfId="0" applyFont="1" applyBorder="1" applyAlignment="1">
      <alignment horizontal="center"/>
    </xf>
    <xf numFmtId="0" fontId="3" fillId="0" borderId="26" xfId="0" applyFont="1" applyBorder="1" applyAlignment="1">
      <alignment horizontal="center"/>
    </xf>
    <xf numFmtId="0" fontId="0" fillId="0" borderId="53" xfId="0" applyBorder="1" applyAlignment="1">
      <alignment horizontal="center"/>
    </xf>
    <xf numFmtId="0" fontId="0" fillId="0" borderId="52" xfId="0" applyBorder="1" applyAlignment="1">
      <alignment horizontal="right" vertical="center" wrapText="1"/>
    </xf>
    <xf numFmtId="0" fontId="0" fillId="0" borderId="29" xfId="0" applyBorder="1" applyAlignment="1">
      <alignment horizontal="right" vertical="center" wrapText="1"/>
    </xf>
    <xf numFmtId="0" fontId="0" fillId="0" borderId="3" xfId="0" applyBorder="1" applyAlignment="1">
      <alignment horizontal="left" vertical="center" wrapText="1"/>
    </xf>
    <xf numFmtId="0" fontId="0" fillId="0" borderId="3" xfId="0" applyBorder="1" applyAlignment="1">
      <alignment vertical="center"/>
    </xf>
    <xf numFmtId="0" fontId="0" fillId="0" borderId="7" xfId="0" applyBorder="1" applyAlignment="1">
      <alignment horizontal="left" vertical="center" wrapText="1"/>
    </xf>
    <xf numFmtId="0" fontId="0" fillId="0" borderId="31" xfId="0" applyBorder="1" applyAlignment="1">
      <alignment horizontal="left" vertical="center" wrapText="1"/>
    </xf>
    <xf numFmtId="0" fontId="0" fillId="0" borderId="54" xfId="0" applyBorder="1" applyAlignment="1">
      <alignment horizontal="left" vertical="center" wrapText="1"/>
    </xf>
    <xf numFmtId="0" fontId="0" fillId="0" borderId="30" xfId="0" applyBorder="1" applyAlignment="1">
      <alignment horizontal="left" vertical="center" wrapText="1"/>
    </xf>
    <xf numFmtId="0" fontId="0" fillId="0" borderId="45" xfId="0" applyBorder="1" applyAlignment="1">
      <alignment horizontal="right" vertical="center" wrapText="1"/>
    </xf>
    <xf numFmtId="0" fontId="0" fillId="0" borderId="32" xfId="0" applyBorder="1" applyAlignment="1">
      <alignment horizontal="right" vertical="center" wrapText="1"/>
    </xf>
    <xf numFmtId="0" fontId="0" fillId="0" borderId="3" xfId="0" applyBorder="1" applyAlignment="1">
      <alignment horizontal="right" vertical="center" wrapText="1"/>
    </xf>
    <xf numFmtId="0" fontId="0" fillId="0" borderId="3" xfId="0" applyFill="1" applyBorder="1" applyAlignment="1">
      <alignment horizontal="left" vertical="center" wrapText="1"/>
    </xf>
    <xf numFmtId="0" fontId="2" fillId="0" borderId="44"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49" xfId="0" applyFont="1" applyBorder="1" applyAlignment="1">
      <alignment horizontal="center" vertical="center" textRotation="90"/>
    </xf>
    <xf numFmtId="0" fontId="2" fillId="0" borderId="2" xfId="0" applyFont="1" applyBorder="1" applyAlignment="1">
      <alignment horizontal="center" vertical="center" textRotation="90"/>
    </xf>
    <xf numFmtId="0" fontId="0" fillId="0" borderId="7" xfId="0" applyBorder="1" applyAlignment="1">
      <alignment horizontal="right" vertical="center" wrapText="1"/>
    </xf>
    <xf numFmtId="0" fontId="0" fillId="0" borderId="4" xfId="0" applyBorder="1" applyAlignment="1">
      <alignment horizontal="right" vertical="center" wrapText="1"/>
    </xf>
    <xf numFmtId="0" fontId="0" fillId="0" borderId="54" xfId="0" applyBorder="1" applyAlignment="1">
      <alignment horizontal="center"/>
    </xf>
    <xf numFmtId="0" fontId="0" fillId="0" borderId="55" xfId="0" applyBorder="1" applyAlignment="1">
      <alignment horizontal="center"/>
    </xf>
    <xf numFmtId="0" fontId="0" fillId="0" borderId="45" xfId="0" applyBorder="1" applyAlignment="1">
      <alignment horizontal="center"/>
    </xf>
    <xf numFmtId="0" fontId="0" fillId="0" borderId="13" xfId="0" applyBorder="1" applyAlignment="1">
      <alignment horizontal="center"/>
    </xf>
    <xf numFmtId="0" fontId="9" fillId="0" borderId="24" xfId="0" applyFont="1" applyBorder="1" applyAlignment="1">
      <alignment horizontal="center"/>
    </xf>
    <xf numFmtId="0" fontId="0" fillId="0" borderId="24" xfId="0" applyBorder="1" applyAlignment="1">
      <alignment horizontal="center"/>
    </xf>
    <xf numFmtId="0" fontId="0" fillId="0" borderId="8" xfId="0" applyBorder="1" applyAlignment="1">
      <alignment horizontal="left" vertical="center" wrapText="1"/>
    </xf>
    <xf numFmtId="0" fontId="8" fillId="0" borderId="7" xfId="0" applyFont="1" applyBorder="1" applyAlignment="1">
      <alignment horizontal="right" vertical="center" wrapText="1"/>
    </xf>
    <xf numFmtId="0" fontId="0" fillId="0" borderId="8" xfId="0" applyBorder="1" applyAlignment="1">
      <alignment horizontal="right"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7" fillId="0" borderId="48" xfId="0" applyFont="1" applyBorder="1" applyAlignment="1">
      <alignment horizontal="left" vertical="center" wrapText="1"/>
    </xf>
    <xf numFmtId="0" fontId="7" fillId="0" borderId="27" xfId="0" applyFont="1" applyBorder="1" applyAlignment="1">
      <alignment horizontal="left" vertical="center" wrapText="1"/>
    </xf>
    <xf numFmtId="0" fontId="0" fillId="0" borderId="43" xfId="0" applyBorder="1" applyAlignment="1">
      <alignment horizontal="center" vertical="center" wrapText="1"/>
    </xf>
    <xf numFmtId="0" fontId="0" fillId="0" borderId="9" xfId="0" applyBorder="1" applyAlignment="1">
      <alignment horizontal="center" vertical="center" wrapText="1"/>
    </xf>
    <xf numFmtId="0" fontId="0" fillId="0" borderId="49"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center"/>
    </xf>
    <xf numFmtId="0" fontId="0" fillId="0" borderId="4" xfId="0" applyBorder="1" applyAlignment="1">
      <alignment horizontal="center"/>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49" xfId="0" applyBorder="1" applyAlignment="1">
      <alignment horizontal="center"/>
    </xf>
    <xf numFmtId="0" fontId="0" fillId="0" borderId="26" xfId="0" applyBorder="1" applyAlignment="1">
      <alignment horizontal="center"/>
    </xf>
    <xf numFmtId="0" fontId="0" fillId="0" borderId="2" xfId="0" applyBorder="1" applyAlignment="1">
      <alignment horizontal="center"/>
    </xf>
    <xf numFmtId="0" fontId="2" fillId="0" borderId="46" xfId="0" applyFont="1" applyBorder="1" applyAlignment="1">
      <alignment horizontal="center" vertical="center" textRotation="90" wrapText="1"/>
    </xf>
    <xf numFmtId="0" fontId="0" fillId="0" borderId="7" xfId="0" applyBorder="1" applyAlignment="1">
      <alignment horizontal="left"/>
    </xf>
    <xf numFmtId="0" fontId="0" fillId="0" borderId="8" xfId="0" applyBorder="1" applyAlignment="1">
      <alignment horizontal="left"/>
    </xf>
    <xf numFmtId="0" fontId="8" fillId="0" borderId="46" xfId="0" applyFont="1" applyBorder="1" applyAlignment="1">
      <alignment horizontal="right"/>
    </xf>
    <xf numFmtId="0" fontId="8" fillId="0" borderId="28" xfId="0" applyFont="1" applyBorder="1" applyAlignment="1">
      <alignment horizontal="right"/>
    </xf>
    <xf numFmtId="0" fontId="8" fillId="0" borderId="48" xfId="0" applyFont="1" applyBorder="1" applyAlignment="1">
      <alignment horizontal="left"/>
    </xf>
    <xf numFmtId="0" fontId="8" fillId="0" borderId="25" xfId="0" applyFont="1" applyBorder="1" applyAlignment="1">
      <alignment horizontal="left"/>
    </xf>
    <xf numFmtId="0" fontId="0" fillId="0" borderId="7" xfId="0" applyBorder="1" applyAlignment="1">
      <alignment horizontal="left" vertical="distributed" wrapText="1"/>
    </xf>
    <xf numFmtId="0" fontId="0" fillId="0" borderId="8" xfId="0" applyBorder="1" applyAlignment="1">
      <alignment horizontal="left" vertical="distributed" wrapText="1"/>
    </xf>
    <xf numFmtId="0" fontId="0" fillId="0" borderId="49" xfId="0" applyBorder="1" applyAlignment="1">
      <alignment horizontal="left"/>
    </xf>
    <xf numFmtId="0" fontId="0" fillId="0" borderId="26" xfId="0" applyBorder="1" applyAlignment="1">
      <alignment horizontal="left"/>
    </xf>
    <xf numFmtId="0" fontId="0" fillId="0" borderId="7" xfId="0" applyBorder="1" applyAlignment="1">
      <alignment horizontal="right"/>
    </xf>
    <xf numFmtId="0" fontId="0" fillId="0" borderId="8" xfId="0" applyBorder="1" applyAlignment="1">
      <alignment horizontal="right"/>
    </xf>
    <xf numFmtId="0" fontId="0" fillId="0" borderId="46" xfId="0" applyBorder="1" applyAlignment="1">
      <alignment horizontal="right"/>
    </xf>
    <xf numFmtId="0" fontId="0" fillId="0" borderId="28" xfId="0" applyBorder="1" applyAlignment="1">
      <alignment horizontal="right"/>
    </xf>
    <xf numFmtId="0" fontId="0" fillId="0" borderId="54" xfId="0" applyBorder="1" applyAlignment="1">
      <alignment horizontal="left"/>
    </xf>
    <xf numFmtId="0" fontId="0" fillId="0" borderId="53" xfId="0" applyBorder="1" applyAlignment="1">
      <alignment horizontal="left"/>
    </xf>
    <xf numFmtId="0" fontId="0" fillId="0" borderId="0" xfId="0" applyBorder="1" applyAlignment="1">
      <alignment horizont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7" xfId="0" applyBorder="1" applyAlignment="1">
      <alignment horizontal="right" vertical="center"/>
    </xf>
    <xf numFmtId="0" fontId="0" fillId="0" borderId="4" xfId="0" applyBorder="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0" fillId="0" borderId="56" xfId="0" applyBorder="1" applyAlignment="1">
      <alignment horizontal="center"/>
    </xf>
    <xf numFmtId="0" fontId="0" fillId="0" borderId="14" xfId="0" applyBorder="1" applyAlignment="1">
      <alignment horizontal="center"/>
    </xf>
    <xf numFmtId="0" fontId="8" fillId="0" borderId="7" xfId="0" applyFont="1" applyBorder="1" applyAlignment="1">
      <alignment horizontal="left"/>
    </xf>
    <xf numFmtId="0" fontId="0" fillId="0" borderId="11" xfId="0" applyBorder="1" applyAlignment="1">
      <alignment horizontal="center"/>
    </xf>
    <xf numFmtId="0" fontId="2" fillId="0" borderId="44"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49" xfId="0" applyFont="1" applyBorder="1" applyAlignment="1">
      <alignment horizontal="left" wrapText="1"/>
    </xf>
    <xf numFmtId="0" fontId="2" fillId="0" borderId="2" xfId="0" applyFont="1" applyBorder="1" applyAlignment="1">
      <alignment horizontal="left" wrapText="1"/>
    </xf>
    <xf numFmtId="0" fontId="2" fillId="0" borderId="52" xfId="0" applyFont="1" applyBorder="1" applyAlignment="1">
      <alignment horizontal="left"/>
    </xf>
    <xf numFmtId="0" fontId="2" fillId="0" borderId="12" xfId="0" applyFont="1" applyBorder="1" applyAlignment="1">
      <alignment horizontal="left"/>
    </xf>
    <xf numFmtId="0" fontId="0" fillId="0" borderId="47" xfId="0" applyBorder="1" applyAlignment="1">
      <alignment horizontal="center"/>
    </xf>
    <xf numFmtId="0" fontId="0" fillId="0" borderId="44" xfId="0" applyBorder="1" applyAlignment="1">
      <alignment horizontal="center"/>
    </xf>
    <xf numFmtId="0" fontId="0" fillId="0" borderId="1" xfId="0" applyBorder="1" applyAlignment="1">
      <alignment horizontal="center"/>
    </xf>
    <xf numFmtId="0" fontId="2" fillId="0" borderId="56" xfId="0" applyFont="1" applyBorder="1" applyAlignment="1">
      <alignment horizontal="left" wrapText="1"/>
    </xf>
    <xf numFmtId="0" fontId="2" fillId="0" borderId="25" xfId="0" applyFont="1" applyBorder="1" applyAlignment="1">
      <alignment horizontal="left" wrapText="1"/>
    </xf>
    <xf numFmtId="0" fontId="2" fillId="0" borderId="14" xfId="0" applyFont="1" applyBorder="1" applyAlignment="1">
      <alignment horizontal="left" wrapText="1"/>
    </xf>
    <xf numFmtId="0" fontId="8" fillId="0" borderId="49" xfId="0" applyFont="1" applyBorder="1" applyAlignment="1">
      <alignment horizontal="left"/>
    </xf>
    <xf numFmtId="0" fontId="8" fillId="0" borderId="26" xfId="0" applyFont="1" applyBorder="1" applyAlignment="1">
      <alignment horizontal="left"/>
    </xf>
    <xf numFmtId="0" fontId="8" fillId="0" borderId="2" xfId="0" applyFont="1" applyBorder="1" applyAlignment="1">
      <alignment horizontal="left"/>
    </xf>
    <xf numFmtId="0" fontId="0" fillId="0" borderId="28" xfId="0" applyBorder="1" applyAlignment="1">
      <alignment horizontal="center"/>
    </xf>
    <xf numFmtId="0" fontId="0" fillId="0" borderId="50" xfId="0" applyBorder="1" applyAlignment="1">
      <alignment horizontal="center" vertical="center" textRotation="90"/>
    </xf>
    <xf numFmtId="0" fontId="0" fillId="0" borderId="51" xfId="0" applyBorder="1" applyAlignment="1">
      <alignment horizontal="center" vertical="center" textRotation="90"/>
    </xf>
    <xf numFmtId="0" fontId="0" fillId="0" borderId="44" xfId="0" applyBorder="1" applyAlignment="1">
      <alignment horizontal="center" vertical="center" textRotation="90"/>
    </xf>
    <xf numFmtId="0" fontId="0" fillId="0" borderId="1" xfId="0" applyBorder="1" applyAlignment="1">
      <alignment horizontal="center" vertical="center" textRotation="90"/>
    </xf>
    <xf numFmtId="0" fontId="0" fillId="0" borderId="45" xfId="0" applyBorder="1" applyAlignment="1">
      <alignment horizontal="center" vertical="center" textRotation="90"/>
    </xf>
    <xf numFmtId="0" fontId="0" fillId="0" borderId="13" xfId="0" applyBorder="1" applyAlignment="1">
      <alignment horizontal="center" vertical="center" textRotation="90"/>
    </xf>
    <xf numFmtId="0" fontId="0" fillId="0" borderId="53" xfId="0" applyBorder="1" applyAlignment="1">
      <alignment horizontal="left" vertical="center" wrapText="1"/>
    </xf>
    <xf numFmtId="0" fontId="0" fillId="0" borderId="55" xfId="0"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52"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xf>
    <xf numFmtId="0" fontId="0" fillId="0" borderId="52"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5" xfId="0" applyBorder="1" applyAlignment="1">
      <alignment horizontal="left"/>
    </xf>
    <xf numFmtId="0" fontId="6" fillId="0" borderId="34" xfId="0" applyFont="1" applyBorder="1" applyAlignment="1">
      <alignment horizontal="center" vertical="center" textRotation="90" wrapText="1"/>
    </xf>
    <xf numFmtId="0" fontId="6" fillId="0" borderId="43"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0" borderId="4" xfId="0" applyBorder="1" applyAlignment="1">
      <alignment horizontal="right"/>
    </xf>
    <xf numFmtId="0" fontId="2" fillId="0" borderId="7"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2"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51" xfId="0" applyBorder="1" applyAlignment="1">
      <alignment horizontal="center" vertical="center" textRotation="90" wrapText="1"/>
    </xf>
    <xf numFmtId="0" fontId="0" fillId="0" borderId="13" xfId="0" applyBorder="1" applyAlignment="1">
      <alignment horizontal="center" vertical="center" textRotation="90" wrapText="1"/>
    </xf>
    <xf numFmtId="0" fontId="8" fillId="0" borderId="24"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center" vertical="center" textRotation="90" wrapText="1"/>
    </xf>
    <xf numFmtId="0" fontId="0" fillId="0" borderId="24" xfId="0" applyBorder="1" applyAlignment="1">
      <alignment horizontal="center" vertical="center" textRotation="90" wrapText="1"/>
    </xf>
    <xf numFmtId="0" fontId="2" fillId="0" borderId="53" xfId="0" applyFont="1" applyBorder="1" applyAlignment="1">
      <alignment horizontal="left" wrapText="1"/>
    </xf>
    <xf numFmtId="0" fontId="2" fillId="0" borderId="55" xfId="0" applyFont="1" applyBorder="1" applyAlignment="1">
      <alignment horizontal="left" wrapText="1"/>
    </xf>
    <xf numFmtId="0" fontId="8" fillId="0" borderId="8" xfId="0" applyFont="1" applyBorder="1" applyAlignment="1">
      <alignment horizontal="left"/>
    </xf>
    <xf numFmtId="0" fontId="8" fillId="0" borderId="4" xfId="0" applyFont="1" applyBorder="1" applyAlignment="1">
      <alignment horizontal="left"/>
    </xf>
    <xf numFmtId="0" fontId="2" fillId="0" borderId="0"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4" xfId="0" applyFont="1" applyBorder="1" applyAlignment="1">
      <alignment horizontal="left" wrapText="1"/>
    </xf>
    <xf numFmtId="0" fontId="2" fillId="0" borderId="11" xfId="0" applyFont="1" applyBorder="1" applyAlignment="1">
      <alignment horizontal="left"/>
    </xf>
    <xf numFmtId="0" fontId="0" fillId="0" borderId="52"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2" borderId="46" xfId="0" applyFill="1" applyBorder="1" applyAlignment="1">
      <alignment horizontal="center"/>
    </xf>
    <xf numFmtId="0" fontId="0" fillId="2" borderId="28" xfId="0" applyFill="1" applyBorder="1" applyAlignment="1">
      <alignment horizontal="center"/>
    </xf>
    <xf numFmtId="0" fontId="0" fillId="2" borderId="47" xfId="0" applyFill="1" applyBorder="1" applyAlignment="1">
      <alignment horizontal="center"/>
    </xf>
    <xf numFmtId="0" fontId="0" fillId="2" borderId="49" xfId="0" applyFill="1" applyBorder="1" applyAlignment="1">
      <alignment horizontal="center"/>
    </xf>
    <xf numFmtId="0" fontId="0" fillId="2" borderId="26" xfId="0" applyFill="1" applyBorder="1" applyAlignment="1">
      <alignment horizontal="center"/>
    </xf>
    <xf numFmtId="0" fontId="0" fillId="2" borderId="2" xfId="0" applyFill="1" applyBorder="1" applyAlignment="1">
      <alignment horizontal="center"/>
    </xf>
    <xf numFmtId="0" fontId="0" fillId="0" borderId="50"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58" xfId="0" applyBorder="1" applyAlignment="1">
      <alignment horizontal="center"/>
    </xf>
    <xf numFmtId="0" fontId="0" fillId="0" borderId="33" xfId="0" applyBorder="1" applyAlignment="1">
      <alignment horizontal="center"/>
    </xf>
    <xf numFmtId="0" fontId="8" fillId="0" borderId="48" xfId="0" applyFont="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44" xfId="0" applyBorder="1" applyAlignment="1">
      <alignment/>
    </xf>
    <xf numFmtId="0" fontId="0" fillId="0" borderId="0" xfId="0" applyAlignment="1">
      <alignment/>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color rgb="FFFF0000"/>
      </font>
      <border/>
    </dxf>
    <dxf>
      <font>
        <color rgb="FF008000"/>
      </font>
      <border/>
    </dxf>
    <dxf>
      <font>
        <color rgb="FF0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5"/>
  <sheetViews>
    <sheetView workbookViewId="0" topLeftCell="A19">
      <selection activeCell="I38" sqref="I38"/>
    </sheetView>
  </sheetViews>
  <sheetFormatPr defaultColWidth="11.421875" defaultRowHeight="12.75"/>
  <cols>
    <col min="1" max="1" width="3.8515625" style="0" customWidth="1"/>
    <col min="2" max="2" width="3.7109375" style="0" customWidth="1"/>
    <col min="3" max="3" width="28.421875" style="15" customWidth="1"/>
    <col min="4" max="4" width="4.421875" style="15" customWidth="1"/>
    <col min="5" max="5" width="13.28125" style="15" customWidth="1"/>
    <col min="6" max="6" width="4.140625" style="15" customWidth="1"/>
    <col min="7" max="7" width="15.8515625" style="15" customWidth="1"/>
    <col min="8" max="8" width="13.00390625" style="15" customWidth="1"/>
    <col min="9" max="9" width="17.8515625" style="15" customWidth="1"/>
  </cols>
  <sheetData>
    <row r="1" spans="1:9" ht="21.75" customHeight="1">
      <c r="A1" s="134" t="s">
        <v>103</v>
      </c>
      <c r="B1" s="134"/>
      <c r="C1" s="134"/>
      <c r="D1" s="134"/>
      <c r="E1" s="134"/>
      <c r="F1" s="134"/>
      <c r="G1" s="134"/>
      <c r="H1" s="134"/>
      <c r="I1" s="134"/>
    </row>
    <row r="2" spans="1:9" ht="25.5" customHeight="1">
      <c r="A2" s="124" t="s">
        <v>0</v>
      </c>
      <c r="B2" s="141"/>
      <c r="C2" s="142"/>
      <c r="D2" s="121" t="s">
        <v>126</v>
      </c>
      <c r="E2" s="122"/>
      <c r="F2" s="122"/>
      <c r="G2" s="122"/>
      <c r="H2" s="123"/>
      <c r="I2" s="9" t="s">
        <v>127</v>
      </c>
    </row>
    <row r="3" spans="1:9" ht="22.5" customHeight="1" thickBot="1">
      <c r="A3" s="143"/>
      <c r="B3" s="144"/>
      <c r="C3" s="112"/>
      <c r="D3" s="124" t="s">
        <v>4</v>
      </c>
      <c r="E3" s="123"/>
      <c r="F3" s="144" t="s">
        <v>1</v>
      </c>
      <c r="G3" s="112"/>
      <c r="H3" s="20" t="s">
        <v>2</v>
      </c>
      <c r="I3" s="4" t="s">
        <v>3</v>
      </c>
    </row>
    <row r="4" spans="1:9" ht="12.75" customHeight="1" thickBot="1">
      <c r="A4" s="110" t="s">
        <v>469</v>
      </c>
      <c r="B4" s="108"/>
      <c r="C4" s="109"/>
      <c r="D4" s="27" t="s">
        <v>15</v>
      </c>
      <c r="E4" s="45"/>
      <c r="F4" s="125"/>
      <c r="G4" s="126"/>
      <c r="H4" s="5"/>
      <c r="I4" s="5"/>
    </row>
    <row r="5" spans="1:9" ht="12.75">
      <c r="A5" s="107" t="s">
        <v>338</v>
      </c>
      <c r="B5" s="133" t="s">
        <v>339</v>
      </c>
      <c r="C5" s="44" t="s">
        <v>18</v>
      </c>
      <c r="D5" s="28" t="s">
        <v>16</v>
      </c>
      <c r="E5" s="11"/>
      <c r="F5" s="27" t="s">
        <v>41</v>
      </c>
      <c r="G5" s="43"/>
      <c r="H5" s="5"/>
      <c r="I5" s="5"/>
    </row>
    <row r="6" spans="1:9" ht="12.75">
      <c r="A6" s="131"/>
      <c r="B6" s="115"/>
      <c r="C6" s="44" t="s">
        <v>5</v>
      </c>
      <c r="D6" s="28" t="s">
        <v>17</v>
      </c>
      <c r="E6" s="11"/>
      <c r="F6" s="28" t="s">
        <v>42</v>
      </c>
      <c r="G6" s="12"/>
      <c r="H6" s="5"/>
      <c r="I6" s="5"/>
    </row>
    <row r="7" spans="1:11" ht="25.5">
      <c r="A7" s="131"/>
      <c r="B7" s="115"/>
      <c r="C7" s="44" t="s">
        <v>6</v>
      </c>
      <c r="D7" s="28" t="s">
        <v>19</v>
      </c>
      <c r="E7" s="11"/>
      <c r="F7" s="28" t="s">
        <v>43</v>
      </c>
      <c r="G7" s="12"/>
      <c r="H7" s="5"/>
      <c r="I7" s="5"/>
      <c r="K7" s="1"/>
    </row>
    <row r="8" spans="1:9" ht="25.5">
      <c r="A8" s="131"/>
      <c r="B8" s="115"/>
      <c r="C8" s="44" t="s">
        <v>7</v>
      </c>
      <c r="D8" s="28" t="s">
        <v>20</v>
      </c>
      <c r="E8" s="11"/>
      <c r="F8" s="28" t="s">
        <v>44</v>
      </c>
      <c r="G8" s="12"/>
      <c r="H8" s="5"/>
      <c r="I8" s="5"/>
    </row>
    <row r="9" spans="1:9" ht="25.5">
      <c r="A9" s="131"/>
      <c r="B9" s="115"/>
      <c r="C9" s="44" t="s">
        <v>347</v>
      </c>
      <c r="D9" s="28" t="s">
        <v>21</v>
      </c>
      <c r="E9" s="11"/>
      <c r="F9" s="28" t="s">
        <v>45</v>
      </c>
      <c r="G9" s="12"/>
      <c r="H9" s="5"/>
      <c r="I9" s="5"/>
    </row>
    <row r="10" spans="1:9" ht="25.5">
      <c r="A10" s="131"/>
      <c r="B10" s="116"/>
      <c r="C10" s="44" t="s">
        <v>348</v>
      </c>
      <c r="D10" s="28" t="s">
        <v>22</v>
      </c>
      <c r="E10" s="11"/>
      <c r="F10" s="28" t="s">
        <v>46</v>
      </c>
      <c r="G10" s="12"/>
      <c r="H10" s="5"/>
      <c r="I10" s="5"/>
    </row>
    <row r="11" spans="1:9" ht="14.25" customHeight="1">
      <c r="A11" s="131"/>
      <c r="B11" s="133" t="s">
        <v>340</v>
      </c>
      <c r="C11" s="44" t="s">
        <v>8</v>
      </c>
      <c r="D11" s="28" t="s">
        <v>23</v>
      </c>
      <c r="E11" s="11"/>
      <c r="F11" s="28" t="s">
        <v>47</v>
      </c>
      <c r="G11" s="12"/>
      <c r="H11" s="5"/>
      <c r="I11" s="5"/>
    </row>
    <row r="12" spans="1:9" ht="12" customHeight="1">
      <c r="A12" s="131"/>
      <c r="B12" s="115"/>
      <c r="C12" s="44" t="s">
        <v>9</v>
      </c>
      <c r="D12" s="28" t="s">
        <v>24</v>
      </c>
      <c r="E12" s="11"/>
      <c r="F12" s="28" t="s">
        <v>48</v>
      </c>
      <c r="G12" s="12"/>
      <c r="H12" s="5"/>
      <c r="I12" s="5"/>
    </row>
    <row r="13" spans="1:9" ht="24.75" customHeight="1">
      <c r="A13" s="131"/>
      <c r="B13" s="115"/>
      <c r="C13" s="44" t="s">
        <v>10</v>
      </c>
      <c r="D13" s="28" t="s">
        <v>25</v>
      </c>
      <c r="E13" s="11"/>
      <c r="F13" s="28" t="s">
        <v>49</v>
      </c>
      <c r="G13" s="12"/>
      <c r="H13" s="5"/>
      <c r="I13" s="5"/>
    </row>
    <row r="14" spans="1:9" ht="12.75">
      <c r="A14" s="131"/>
      <c r="B14" s="115"/>
      <c r="C14" s="44" t="s">
        <v>11</v>
      </c>
      <c r="D14" s="28" t="s">
        <v>26</v>
      </c>
      <c r="E14" s="11"/>
      <c r="F14" s="28" t="s">
        <v>50</v>
      </c>
      <c r="G14" s="12"/>
      <c r="H14" s="5"/>
      <c r="I14" s="5"/>
    </row>
    <row r="15" spans="1:9" ht="13.5" customHeight="1">
      <c r="A15" s="131"/>
      <c r="B15" s="115"/>
      <c r="C15" s="44" t="s">
        <v>12</v>
      </c>
      <c r="D15" s="28" t="s">
        <v>27</v>
      </c>
      <c r="E15" s="11"/>
      <c r="F15" s="28" t="s">
        <v>51</v>
      </c>
      <c r="G15" s="12"/>
      <c r="H15" s="5"/>
      <c r="I15" s="5"/>
    </row>
    <row r="16" spans="1:9" ht="12.75">
      <c r="A16" s="131"/>
      <c r="B16" s="116"/>
      <c r="C16" s="44" t="s">
        <v>13</v>
      </c>
      <c r="D16" s="28" t="s">
        <v>28</v>
      </c>
      <c r="E16" s="11"/>
      <c r="F16" s="28" t="s">
        <v>52</v>
      </c>
      <c r="G16" s="12"/>
      <c r="H16" s="5"/>
      <c r="I16" s="5"/>
    </row>
    <row r="17" spans="1:9" ht="25.5" customHeight="1">
      <c r="A17" s="131"/>
      <c r="B17" s="133" t="s">
        <v>341</v>
      </c>
      <c r="C17" s="57" t="s">
        <v>14</v>
      </c>
      <c r="D17" s="28" t="s">
        <v>29</v>
      </c>
      <c r="E17" s="11"/>
      <c r="F17" s="28" t="s">
        <v>53</v>
      </c>
      <c r="G17" s="12"/>
      <c r="H17" s="5"/>
      <c r="I17" s="5"/>
    </row>
    <row r="18" spans="1:11" ht="12.75">
      <c r="A18" s="131"/>
      <c r="B18" s="115"/>
      <c r="C18" s="57" t="s">
        <v>30</v>
      </c>
      <c r="D18" s="28" t="s">
        <v>35</v>
      </c>
      <c r="E18" s="11"/>
      <c r="F18" s="28" t="s">
        <v>54</v>
      </c>
      <c r="G18" s="12"/>
      <c r="H18" s="5"/>
      <c r="I18" s="5"/>
      <c r="K18" s="54"/>
    </row>
    <row r="19" spans="1:9" ht="25.5">
      <c r="A19" s="131"/>
      <c r="B19" s="115"/>
      <c r="C19" s="57" t="s">
        <v>31</v>
      </c>
      <c r="D19" s="28" t="s">
        <v>36</v>
      </c>
      <c r="E19" s="11"/>
      <c r="F19" s="28" t="s">
        <v>55</v>
      </c>
      <c r="G19" s="12"/>
      <c r="H19" s="5"/>
      <c r="I19" s="5"/>
    </row>
    <row r="20" spans="1:9" ht="12.75">
      <c r="A20" s="131"/>
      <c r="B20" s="115"/>
      <c r="C20" s="57" t="s">
        <v>32</v>
      </c>
      <c r="D20" s="28" t="s">
        <v>37</v>
      </c>
      <c r="E20" s="11"/>
      <c r="F20" s="28" t="s">
        <v>56</v>
      </c>
      <c r="G20" s="12"/>
      <c r="H20" s="5"/>
      <c r="I20" s="5"/>
    </row>
    <row r="21" spans="1:9" ht="12" customHeight="1">
      <c r="A21" s="131"/>
      <c r="B21" s="115"/>
      <c r="C21" s="57" t="s">
        <v>33</v>
      </c>
      <c r="D21" s="28" t="s">
        <v>38</v>
      </c>
      <c r="E21" s="11"/>
      <c r="F21" s="28" t="s">
        <v>57</v>
      </c>
      <c r="G21" s="12"/>
      <c r="H21" s="5"/>
      <c r="I21" s="5"/>
    </row>
    <row r="22" spans="1:9" ht="13.5" thickBot="1">
      <c r="A22" s="131"/>
      <c r="B22" s="115"/>
      <c r="C22" s="58" t="s">
        <v>34</v>
      </c>
      <c r="D22" s="29" t="s">
        <v>39</v>
      </c>
      <c r="E22" s="18"/>
      <c r="F22" s="29" t="s">
        <v>58</v>
      </c>
      <c r="G22" s="23"/>
      <c r="H22" s="13"/>
      <c r="I22" s="13"/>
    </row>
    <row r="23" spans="1:9" ht="13.5" thickBot="1">
      <c r="A23" s="127" t="s">
        <v>83</v>
      </c>
      <c r="B23" s="128"/>
      <c r="C23" s="129"/>
      <c r="D23" s="48" t="s">
        <v>40</v>
      </c>
      <c r="E23" s="52">
        <f>SUM(E5:E22)</f>
        <v>0</v>
      </c>
      <c r="F23" s="48" t="s">
        <v>59</v>
      </c>
      <c r="G23" s="46">
        <f>SUM(G5:G22)</f>
        <v>0</v>
      </c>
      <c r="H23" s="17">
        <f>SUM(H4:H22)</f>
        <v>0</v>
      </c>
      <c r="I23" s="17">
        <v>4379171</v>
      </c>
    </row>
    <row r="24" spans="1:9" ht="25.5">
      <c r="A24" s="130" t="s">
        <v>342</v>
      </c>
      <c r="B24" s="114" t="s">
        <v>343</v>
      </c>
      <c r="C24" s="59" t="s">
        <v>474</v>
      </c>
      <c r="D24" s="49" t="s">
        <v>71</v>
      </c>
      <c r="E24" s="53"/>
      <c r="F24" s="49" t="s">
        <v>89</v>
      </c>
      <c r="G24" s="45"/>
      <c r="H24" s="16"/>
      <c r="I24" s="16"/>
    </row>
    <row r="25" spans="1:9" ht="12.75">
      <c r="A25" s="131"/>
      <c r="B25" s="115"/>
      <c r="C25" s="44" t="s">
        <v>60</v>
      </c>
      <c r="D25" s="28" t="s">
        <v>72</v>
      </c>
      <c r="E25" s="11"/>
      <c r="F25" s="28" t="s">
        <v>90</v>
      </c>
      <c r="G25" s="12"/>
      <c r="H25" s="5"/>
      <c r="I25" s="5"/>
    </row>
    <row r="26" spans="1:9" ht="12.75">
      <c r="A26" s="131"/>
      <c r="B26" s="115"/>
      <c r="C26" s="44" t="s">
        <v>61</v>
      </c>
      <c r="D26" s="28" t="s">
        <v>73</v>
      </c>
      <c r="E26" s="11"/>
      <c r="F26" s="28" t="s">
        <v>91</v>
      </c>
      <c r="G26" s="12"/>
      <c r="H26" s="5"/>
      <c r="I26" s="5"/>
    </row>
    <row r="27" spans="1:9" ht="12.75">
      <c r="A27" s="131"/>
      <c r="B27" s="115"/>
      <c r="C27" s="44" t="s">
        <v>62</v>
      </c>
      <c r="D27" s="28" t="s">
        <v>74</v>
      </c>
      <c r="E27" s="11"/>
      <c r="F27" s="28" t="s">
        <v>92</v>
      </c>
      <c r="G27" s="12"/>
      <c r="H27" s="5"/>
      <c r="I27" s="5"/>
    </row>
    <row r="28" spans="1:9" ht="12.75">
      <c r="A28" s="131"/>
      <c r="B28" s="116"/>
      <c r="C28" s="44" t="s">
        <v>63</v>
      </c>
      <c r="D28" s="28" t="s">
        <v>75</v>
      </c>
      <c r="E28" s="11"/>
      <c r="F28" s="28" t="s">
        <v>93</v>
      </c>
      <c r="G28" s="12"/>
      <c r="H28" s="5"/>
      <c r="I28" s="5"/>
    </row>
    <row r="29" spans="1:9" ht="25.5">
      <c r="A29" s="131"/>
      <c r="B29" s="3"/>
      <c r="C29" s="44" t="s">
        <v>64</v>
      </c>
      <c r="D29" s="28" t="s">
        <v>77</v>
      </c>
      <c r="E29" s="11"/>
      <c r="F29" s="28" t="s">
        <v>94</v>
      </c>
      <c r="G29" s="12"/>
      <c r="H29" s="5"/>
      <c r="I29" s="5"/>
    </row>
    <row r="30" spans="1:9" ht="12.75">
      <c r="A30" s="131"/>
      <c r="B30" s="133" t="s">
        <v>344</v>
      </c>
      <c r="C30" s="44" t="s">
        <v>65</v>
      </c>
      <c r="D30" s="28" t="s">
        <v>76</v>
      </c>
      <c r="E30" s="11"/>
      <c r="F30" s="28" t="s">
        <v>95</v>
      </c>
      <c r="G30" s="12"/>
      <c r="H30" s="5"/>
      <c r="I30" s="5"/>
    </row>
    <row r="31" spans="1:9" ht="12.75">
      <c r="A31" s="131"/>
      <c r="B31" s="115"/>
      <c r="C31" s="44" t="s">
        <v>66</v>
      </c>
      <c r="D31" s="28" t="s">
        <v>78</v>
      </c>
      <c r="E31" s="11"/>
      <c r="F31" s="28" t="s">
        <v>96</v>
      </c>
      <c r="G31" s="12"/>
      <c r="H31" s="5"/>
      <c r="I31" s="5"/>
    </row>
    <row r="32" spans="1:9" ht="25.5">
      <c r="A32" s="131"/>
      <c r="B32" s="116"/>
      <c r="C32" s="44" t="s">
        <v>67</v>
      </c>
      <c r="D32" s="28" t="s">
        <v>79</v>
      </c>
      <c r="E32" s="11"/>
      <c r="F32" s="28" t="s">
        <v>97</v>
      </c>
      <c r="G32" s="12"/>
      <c r="H32" s="5"/>
      <c r="I32" s="5"/>
    </row>
    <row r="33" spans="1:9" ht="25.5">
      <c r="A33" s="131"/>
      <c r="B33" s="133" t="s">
        <v>345</v>
      </c>
      <c r="C33" s="44" t="s">
        <v>68</v>
      </c>
      <c r="D33" s="28" t="s">
        <v>80</v>
      </c>
      <c r="E33" s="11"/>
      <c r="F33" s="28" t="s">
        <v>98</v>
      </c>
      <c r="G33" s="12"/>
      <c r="H33" s="5"/>
      <c r="I33" s="5"/>
    </row>
    <row r="34" spans="1:9" ht="12.75">
      <c r="A34" s="132"/>
      <c r="B34" s="116"/>
      <c r="C34" s="44" t="s">
        <v>69</v>
      </c>
      <c r="D34" s="28" t="s">
        <v>81</v>
      </c>
      <c r="E34" s="11"/>
      <c r="F34" s="28" t="s">
        <v>99</v>
      </c>
      <c r="G34" s="12"/>
      <c r="H34" s="5"/>
      <c r="I34" s="5"/>
    </row>
    <row r="35" spans="1:9" ht="13.5" thickBot="1">
      <c r="A35" s="135" t="s">
        <v>346</v>
      </c>
      <c r="B35" s="136"/>
      <c r="C35" s="60" t="s">
        <v>70</v>
      </c>
      <c r="D35" s="29" t="s">
        <v>82</v>
      </c>
      <c r="E35" s="18"/>
      <c r="F35" s="29" t="s">
        <v>100</v>
      </c>
      <c r="G35" s="23"/>
      <c r="H35" s="13"/>
      <c r="I35" s="13"/>
    </row>
    <row r="36" spans="1:9" ht="13.5" thickBot="1">
      <c r="A36" s="137"/>
      <c r="B36" s="138"/>
      <c r="C36" s="55" t="s">
        <v>137</v>
      </c>
      <c r="D36" s="48" t="s">
        <v>84</v>
      </c>
      <c r="E36" s="52">
        <f>SUM(E24:E35)</f>
        <v>0</v>
      </c>
      <c r="F36" s="48" t="s">
        <v>101</v>
      </c>
      <c r="G36" s="46">
        <f>SUM(G24:G35)</f>
        <v>0</v>
      </c>
      <c r="H36" s="17">
        <f>SUM(H24:H35)</f>
        <v>0</v>
      </c>
      <c r="I36" s="17">
        <f>SUM(I24:I35)</f>
        <v>0</v>
      </c>
    </row>
    <row r="37" spans="1:9" ht="38.25">
      <c r="A37" s="137"/>
      <c r="B37" s="138"/>
      <c r="C37" s="59" t="s">
        <v>470</v>
      </c>
      <c r="D37" s="49" t="s">
        <v>85</v>
      </c>
      <c r="E37" s="45"/>
      <c r="F37" s="117"/>
      <c r="G37" s="118"/>
      <c r="H37" s="16"/>
      <c r="I37" s="16"/>
    </row>
    <row r="38" spans="1:9" ht="38.25">
      <c r="A38" s="137"/>
      <c r="B38" s="138"/>
      <c r="C38" s="44" t="s">
        <v>471</v>
      </c>
      <c r="D38" s="28" t="s">
        <v>86</v>
      </c>
      <c r="E38" s="12"/>
      <c r="F38" s="117"/>
      <c r="G38" s="118"/>
      <c r="H38" s="5"/>
      <c r="I38" s="5"/>
    </row>
    <row r="39" spans="1:9" ht="26.25" thickBot="1">
      <c r="A39" s="137"/>
      <c r="B39" s="138"/>
      <c r="C39" s="60" t="s">
        <v>472</v>
      </c>
      <c r="D39" s="29" t="s">
        <v>87</v>
      </c>
      <c r="E39" s="23"/>
      <c r="F39" s="119"/>
      <c r="G39" s="120"/>
      <c r="H39" s="13"/>
      <c r="I39" s="13"/>
    </row>
    <row r="40" spans="1:9" ht="13.5" thickBot="1">
      <c r="A40" s="139"/>
      <c r="B40" s="140"/>
      <c r="C40" s="56" t="s">
        <v>473</v>
      </c>
      <c r="D40" s="50" t="s">
        <v>88</v>
      </c>
      <c r="E40" s="51">
        <f>E4+E23+E36+E37+E38+E39</f>
        <v>0</v>
      </c>
      <c r="F40" s="48" t="s">
        <v>102</v>
      </c>
      <c r="G40" s="47">
        <f>G23+G36</f>
        <v>0</v>
      </c>
      <c r="H40" s="14">
        <f>H4+H23+H36+H37+H38+H39</f>
        <v>0</v>
      </c>
      <c r="I40" s="14">
        <f>I4+I23+I36+I37+I38+I39</f>
        <v>4379171</v>
      </c>
    </row>
    <row r="45" ht="12.75">
      <c r="C45" s="19"/>
    </row>
  </sheetData>
  <mergeCells count="18">
    <mergeCell ref="A1:I1"/>
    <mergeCell ref="B33:B34"/>
    <mergeCell ref="A35:B40"/>
    <mergeCell ref="A2:C3"/>
    <mergeCell ref="A4:C4"/>
    <mergeCell ref="A5:A22"/>
    <mergeCell ref="B5:B10"/>
    <mergeCell ref="B11:B16"/>
    <mergeCell ref="B17:B22"/>
    <mergeCell ref="F3:G3"/>
    <mergeCell ref="B24:B28"/>
    <mergeCell ref="F37:G39"/>
    <mergeCell ref="D2:H2"/>
    <mergeCell ref="D3:E3"/>
    <mergeCell ref="F4:G4"/>
    <mergeCell ref="A23:C23"/>
    <mergeCell ref="A24:A34"/>
    <mergeCell ref="B30:B32"/>
  </mergeCells>
  <printOptions/>
  <pageMargins left="0.37" right="0.42" top="0.29" bottom="0.46" header="0.16" footer="0.46"/>
  <pageSetup orientation="portrait" paperSize="9" r:id="rId1"/>
</worksheet>
</file>

<file path=xl/worksheets/sheet10.xml><?xml version="1.0" encoding="utf-8"?>
<worksheet xmlns="http://schemas.openxmlformats.org/spreadsheetml/2006/main" xmlns:r="http://schemas.openxmlformats.org/officeDocument/2006/relationships">
  <dimension ref="A1:B6"/>
  <sheetViews>
    <sheetView workbookViewId="0" topLeftCell="A1">
      <selection activeCell="D12" sqref="D12"/>
    </sheetView>
  </sheetViews>
  <sheetFormatPr defaultColWidth="11.421875" defaultRowHeight="12.75"/>
  <cols>
    <col min="1" max="1" width="39.57421875" style="83" customWidth="1"/>
    <col min="2" max="2" width="14.28125" style="0" bestFit="1" customWidth="1"/>
  </cols>
  <sheetData>
    <row r="1" spans="1:2" ht="12.75">
      <c r="A1" s="73" t="s">
        <v>589</v>
      </c>
      <c r="B1" s="103">
        <f>(Bilan_actif!E40+tableau_affectation!L17+tableau_affectation!L18-Bilan_actif!G40)-Bilan_passif!F14-Bilan_passif!F17-Bilan_passif!F20</f>
        <v>0</v>
      </c>
    </row>
    <row r="2" spans="1:2" ht="12.75">
      <c r="A2" s="73" t="s">
        <v>588</v>
      </c>
      <c r="B2" s="103">
        <f>3*Variations_CR!C33</f>
        <v>0</v>
      </c>
    </row>
    <row r="3" spans="1:2" ht="12.75">
      <c r="A3" s="73" t="s">
        <v>587</v>
      </c>
      <c r="B3" s="103">
        <f>B2-B1</f>
        <v>0</v>
      </c>
    </row>
    <row r="4" spans="1:2" ht="12.75">
      <c r="A4" s="73" t="s">
        <v>590</v>
      </c>
      <c r="B4" s="103">
        <f>Bilan_actif!E12+Bilan_actif!E13+Bilan_actif!E14</f>
        <v>0</v>
      </c>
    </row>
    <row r="5" spans="1:2" ht="12.75">
      <c r="A5" s="73" t="s">
        <v>591</v>
      </c>
      <c r="B5" s="103">
        <f>Bilan_actif!G12+Bilan_actif!G13+Bilan_actif!G14</f>
        <v>0</v>
      </c>
    </row>
    <row r="6" spans="1:2" ht="12.75">
      <c r="A6" s="73" t="s">
        <v>592</v>
      </c>
      <c r="B6" s="103">
        <f>(B5/0.5)-B4</f>
        <v>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43"/>
  <sheetViews>
    <sheetView workbookViewId="0" topLeftCell="A28">
      <selection activeCell="F40" sqref="F40:G42"/>
    </sheetView>
  </sheetViews>
  <sheetFormatPr defaultColWidth="11.421875" defaultRowHeight="12.75"/>
  <cols>
    <col min="1" max="1" width="3.57421875" style="0" customWidth="1"/>
    <col min="2" max="2" width="3.00390625" style="0" customWidth="1"/>
    <col min="3" max="3" width="5.57421875" style="0" customWidth="1"/>
    <col min="4" max="4" width="36.7109375" style="15" customWidth="1"/>
    <col min="5" max="5" width="4.7109375" style="0" customWidth="1"/>
    <col min="6" max="6" width="13.421875" style="0" customWidth="1"/>
    <col min="7" max="7" width="17.140625" style="0" customWidth="1"/>
  </cols>
  <sheetData>
    <row r="1" spans="1:7" ht="18">
      <c r="A1" s="167" t="s">
        <v>349</v>
      </c>
      <c r="B1" s="167"/>
      <c r="C1" s="167"/>
      <c r="D1" s="168"/>
      <c r="E1" s="168"/>
      <c r="F1" s="168"/>
      <c r="G1" s="168"/>
    </row>
    <row r="2" spans="1:7" ht="22.5" customHeight="1" thickBot="1">
      <c r="A2" s="121" t="s">
        <v>0</v>
      </c>
      <c r="B2" s="122"/>
      <c r="C2" s="122"/>
      <c r="D2" s="123"/>
      <c r="E2" s="124" t="s">
        <v>105</v>
      </c>
      <c r="F2" s="142"/>
      <c r="G2" s="4" t="s">
        <v>191</v>
      </c>
    </row>
    <row r="3" spans="1:7" ht="12.75">
      <c r="A3" s="182" t="s">
        <v>104</v>
      </c>
      <c r="B3" s="183"/>
      <c r="C3" s="172" t="s">
        <v>121</v>
      </c>
      <c r="D3" s="172"/>
      <c r="E3" s="64" t="s">
        <v>106</v>
      </c>
      <c r="F3" s="12"/>
      <c r="G3" s="5"/>
    </row>
    <row r="4" spans="1:7" ht="12.75">
      <c r="A4" s="182"/>
      <c r="B4" s="183"/>
      <c r="C4" s="172" t="s">
        <v>119</v>
      </c>
      <c r="D4" s="172"/>
      <c r="E4" s="65" t="s">
        <v>107</v>
      </c>
      <c r="F4" s="12"/>
      <c r="G4" s="5"/>
    </row>
    <row r="5" spans="1:7" ht="12.75">
      <c r="A5" s="182"/>
      <c r="B5" s="183"/>
      <c r="C5" s="172" t="s">
        <v>120</v>
      </c>
      <c r="D5" s="172"/>
      <c r="E5" s="65" t="s">
        <v>108</v>
      </c>
      <c r="F5" s="12"/>
      <c r="G5" s="5"/>
    </row>
    <row r="6" spans="1:7" ht="12.75">
      <c r="A6" s="182"/>
      <c r="B6" s="183"/>
      <c r="C6" s="172" t="s">
        <v>122</v>
      </c>
      <c r="D6" s="172"/>
      <c r="E6" s="65" t="s">
        <v>109</v>
      </c>
      <c r="F6" s="12"/>
      <c r="G6" s="5"/>
    </row>
    <row r="7" spans="1:7" ht="12.75">
      <c r="A7" s="182"/>
      <c r="B7" s="183"/>
      <c r="C7" s="181" t="s">
        <v>130</v>
      </c>
      <c r="D7" s="181"/>
      <c r="E7" s="65" t="s">
        <v>110</v>
      </c>
      <c r="F7" s="12"/>
      <c r="G7" s="5"/>
    </row>
    <row r="8" spans="1:7" ht="12.75">
      <c r="A8" s="182"/>
      <c r="B8" s="183"/>
      <c r="C8" s="181" t="s">
        <v>131</v>
      </c>
      <c r="D8" s="181"/>
      <c r="E8" s="65" t="s">
        <v>111</v>
      </c>
      <c r="F8" s="12"/>
      <c r="G8" s="5"/>
    </row>
    <row r="9" spans="1:7" ht="12.75">
      <c r="A9" s="182"/>
      <c r="B9" s="183"/>
      <c r="C9" s="172" t="s">
        <v>123</v>
      </c>
      <c r="D9" s="172"/>
      <c r="E9" s="65" t="s">
        <v>112</v>
      </c>
      <c r="F9" s="12"/>
      <c r="G9" s="5"/>
    </row>
    <row r="10" spans="1:7" ht="12.75">
      <c r="A10" s="182"/>
      <c r="B10" s="183"/>
      <c r="C10" s="172" t="s">
        <v>124</v>
      </c>
      <c r="D10" s="172"/>
      <c r="E10" s="65" t="s">
        <v>113</v>
      </c>
      <c r="F10" s="12"/>
      <c r="G10" s="5"/>
    </row>
    <row r="11" spans="1:7" ht="12.75">
      <c r="A11" s="182"/>
      <c r="B11" s="183"/>
      <c r="C11" s="172" t="s">
        <v>125</v>
      </c>
      <c r="D11" s="172"/>
      <c r="E11" s="65" t="s">
        <v>114</v>
      </c>
      <c r="F11" s="12"/>
      <c r="G11" s="5"/>
    </row>
    <row r="12" spans="1:7" ht="12.75">
      <c r="A12" s="182"/>
      <c r="B12" s="183"/>
      <c r="C12" s="172" t="s">
        <v>128</v>
      </c>
      <c r="D12" s="172"/>
      <c r="E12" s="65" t="s">
        <v>115</v>
      </c>
      <c r="F12" s="12"/>
      <c r="G12" s="5"/>
    </row>
    <row r="13" spans="1:7" ht="12" customHeight="1" thickBot="1">
      <c r="A13" s="182"/>
      <c r="B13" s="183"/>
      <c r="C13" s="172" t="s">
        <v>129</v>
      </c>
      <c r="D13" s="172"/>
      <c r="E13" s="66" t="s">
        <v>116</v>
      </c>
      <c r="F13" s="23"/>
      <c r="G13" s="13"/>
    </row>
    <row r="14" spans="1:7" ht="13.5" thickBot="1">
      <c r="A14" s="184"/>
      <c r="B14" s="185"/>
      <c r="C14" s="180" t="s">
        <v>118</v>
      </c>
      <c r="D14" s="180"/>
      <c r="E14" s="67" t="s">
        <v>117</v>
      </c>
      <c r="F14" s="24">
        <f>SUM(F3:F13)</f>
        <v>0</v>
      </c>
      <c r="G14" s="8">
        <f>SUM(G3:G13)</f>
        <v>0</v>
      </c>
    </row>
    <row r="15" spans="1:7" ht="12.75" customHeight="1">
      <c r="A15" s="151" t="s">
        <v>134</v>
      </c>
      <c r="B15" s="152"/>
      <c r="C15" s="181" t="s">
        <v>132</v>
      </c>
      <c r="D15" s="181"/>
      <c r="E15" s="68" t="s">
        <v>139</v>
      </c>
      <c r="F15" s="2"/>
      <c r="G15" s="21"/>
    </row>
    <row r="16" spans="1:7" ht="13.5" thickBot="1">
      <c r="A16" s="151"/>
      <c r="B16" s="152"/>
      <c r="C16" s="172" t="s">
        <v>133</v>
      </c>
      <c r="D16" s="172"/>
      <c r="E16" s="69" t="s">
        <v>140</v>
      </c>
      <c r="F16" s="25"/>
      <c r="G16" s="7"/>
    </row>
    <row r="17" spans="1:7" ht="13.5" thickBot="1">
      <c r="A17" s="153"/>
      <c r="B17" s="154"/>
      <c r="C17" s="180" t="s">
        <v>83</v>
      </c>
      <c r="D17" s="180"/>
      <c r="E17" s="70" t="s">
        <v>141</v>
      </c>
      <c r="F17" s="24">
        <f>SUM(F15:F16)</f>
        <v>0</v>
      </c>
      <c r="G17" s="8">
        <f>SUM(G15:G16)</f>
        <v>0</v>
      </c>
    </row>
    <row r="18" spans="1:7" ht="12.75" customHeight="1">
      <c r="A18" s="155" t="s">
        <v>138</v>
      </c>
      <c r="B18" s="156"/>
      <c r="C18" s="172" t="s">
        <v>135</v>
      </c>
      <c r="D18" s="172"/>
      <c r="E18" s="68" t="s">
        <v>142</v>
      </c>
      <c r="F18" s="2"/>
      <c r="G18" s="21"/>
    </row>
    <row r="19" spans="1:7" ht="13.5" thickBot="1">
      <c r="A19" s="151"/>
      <c r="B19" s="152"/>
      <c r="C19" s="172" t="s">
        <v>136</v>
      </c>
      <c r="D19" s="172"/>
      <c r="E19" s="69" t="s">
        <v>143</v>
      </c>
      <c r="F19" s="25"/>
      <c r="G19" s="7"/>
    </row>
    <row r="20" spans="1:7" ht="13.5" thickBot="1">
      <c r="A20" s="153"/>
      <c r="B20" s="154"/>
      <c r="C20" s="186" t="s">
        <v>137</v>
      </c>
      <c r="D20" s="187"/>
      <c r="E20" s="70" t="s">
        <v>144</v>
      </c>
      <c r="F20" s="24">
        <f>SUM(F18:F19)</f>
        <v>0</v>
      </c>
      <c r="G20" s="8">
        <f>SUM(G18:G19)</f>
        <v>0</v>
      </c>
    </row>
    <row r="21" spans="1:7" ht="12.75" customHeight="1">
      <c r="A21" s="157" t="s">
        <v>170</v>
      </c>
      <c r="B21" s="158"/>
      <c r="C21" s="172" t="s">
        <v>158</v>
      </c>
      <c r="D21" s="172"/>
      <c r="E21" s="68" t="s">
        <v>145</v>
      </c>
      <c r="F21" s="2">
        <v>0</v>
      </c>
      <c r="G21" s="21"/>
    </row>
    <row r="22" spans="1:7" ht="12.75">
      <c r="A22" s="159"/>
      <c r="B22" s="160"/>
      <c r="C22" s="172" t="s">
        <v>159</v>
      </c>
      <c r="D22" s="172"/>
      <c r="E22" s="71" t="s">
        <v>146</v>
      </c>
      <c r="F22" s="6">
        <v>0</v>
      </c>
      <c r="G22" s="3"/>
    </row>
    <row r="23" spans="1:7" ht="12.75">
      <c r="A23" s="159"/>
      <c r="B23" s="160"/>
      <c r="C23" s="172" t="s">
        <v>160</v>
      </c>
      <c r="D23" s="172"/>
      <c r="E23" s="71" t="s">
        <v>147</v>
      </c>
      <c r="F23" s="6"/>
      <c r="G23" s="3"/>
    </row>
    <row r="24" spans="1:7" ht="12.75">
      <c r="A24" s="159"/>
      <c r="B24" s="160"/>
      <c r="C24" s="172" t="s">
        <v>161</v>
      </c>
      <c r="D24" s="172"/>
      <c r="E24" s="71" t="s">
        <v>148</v>
      </c>
      <c r="F24" s="6"/>
      <c r="G24" s="3"/>
    </row>
    <row r="25" spans="1:7" ht="28.5" customHeight="1">
      <c r="A25" s="159"/>
      <c r="B25" s="160"/>
      <c r="C25" s="172" t="s">
        <v>162</v>
      </c>
      <c r="D25" s="172"/>
      <c r="E25" s="72" t="s">
        <v>149</v>
      </c>
      <c r="F25" s="6"/>
      <c r="G25" s="3"/>
    </row>
    <row r="26" spans="1:7" ht="22.5" customHeight="1">
      <c r="A26" s="159"/>
      <c r="B26" s="160"/>
      <c r="C26" s="172" t="s">
        <v>163</v>
      </c>
      <c r="D26" s="173"/>
      <c r="E26" s="72" t="s">
        <v>150</v>
      </c>
      <c r="F26" s="6"/>
      <c r="G26" s="3"/>
    </row>
    <row r="27" spans="1:7" ht="12.75">
      <c r="A27" s="159"/>
      <c r="B27" s="160"/>
      <c r="C27" s="172" t="s">
        <v>164</v>
      </c>
      <c r="D27" s="172"/>
      <c r="E27" s="72" t="s">
        <v>151</v>
      </c>
      <c r="F27" s="6"/>
      <c r="G27" s="3"/>
    </row>
    <row r="28" spans="1:7" ht="12.75">
      <c r="A28" s="159"/>
      <c r="B28" s="160"/>
      <c r="C28" s="172" t="s">
        <v>165</v>
      </c>
      <c r="D28" s="172"/>
      <c r="E28" s="72" t="s">
        <v>152</v>
      </c>
      <c r="F28" s="6"/>
      <c r="G28" s="3"/>
    </row>
    <row r="29" spans="1:7" ht="12.75">
      <c r="A29" s="161"/>
      <c r="B29" s="162"/>
      <c r="C29" s="172" t="s">
        <v>166</v>
      </c>
      <c r="D29" s="172"/>
      <c r="E29" s="72" t="s">
        <v>153</v>
      </c>
      <c r="F29" s="6"/>
      <c r="G29" s="3"/>
    </row>
    <row r="30" spans="1:7" ht="32.25" customHeight="1" thickBot="1">
      <c r="A30" s="163" t="s">
        <v>171</v>
      </c>
      <c r="B30" s="164"/>
      <c r="C30" s="121" t="s">
        <v>167</v>
      </c>
      <c r="D30" s="123"/>
      <c r="E30" s="63" t="s">
        <v>154</v>
      </c>
      <c r="F30" s="25"/>
      <c r="G30" s="7"/>
    </row>
    <row r="31" spans="1:7" ht="13.5" thickBot="1">
      <c r="A31" s="165"/>
      <c r="B31" s="166"/>
      <c r="C31" s="170" t="s">
        <v>168</v>
      </c>
      <c r="D31" s="171"/>
      <c r="E31" s="33" t="s">
        <v>155</v>
      </c>
      <c r="F31" s="24">
        <f>SUM(F21:F30)</f>
        <v>0</v>
      </c>
      <c r="G31" s="8">
        <f>SUM(G21:G30)</f>
        <v>0</v>
      </c>
    </row>
    <row r="32" spans="1:7" ht="13.5" thickBot="1">
      <c r="A32" s="188"/>
      <c r="B32" s="189"/>
      <c r="C32" s="176" t="s">
        <v>359</v>
      </c>
      <c r="D32" s="177"/>
      <c r="E32" s="34" t="s">
        <v>156</v>
      </c>
      <c r="F32" s="26"/>
      <c r="G32" s="22"/>
    </row>
    <row r="33" spans="1:7" ht="13.5" thickBot="1">
      <c r="A33" s="190"/>
      <c r="B33" s="191"/>
      <c r="C33" s="178" t="s">
        <v>169</v>
      </c>
      <c r="D33" s="179"/>
      <c r="E33" s="34" t="s">
        <v>157</v>
      </c>
      <c r="F33" s="24">
        <f>SUM(F31,F20,F17,F14)</f>
        <v>0</v>
      </c>
      <c r="G33" s="8">
        <f>SUM(G14,G17,G20,G31,G32)</f>
        <v>0</v>
      </c>
    </row>
    <row r="34" spans="1:7" ht="12.75">
      <c r="A34" s="169"/>
      <c r="B34" s="169"/>
      <c r="C34" s="169"/>
      <c r="D34" s="169"/>
      <c r="E34" s="169"/>
      <c r="F34" s="169"/>
      <c r="G34" s="169"/>
    </row>
    <row r="35" spans="1:7" ht="12.75">
      <c r="A35" s="148" t="s">
        <v>172</v>
      </c>
      <c r="B35" s="61" t="s">
        <v>350</v>
      </c>
      <c r="C35" s="174" t="s">
        <v>182</v>
      </c>
      <c r="D35" s="175"/>
      <c r="E35" s="30" t="s">
        <v>173</v>
      </c>
      <c r="F35" s="6"/>
      <c r="G35" s="3"/>
    </row>
    <row r="36" spans="1:7" ht="12.75">
      <c r="A36" s="149"/>
      <c r="B36" s="145" t="s">
        <v>355</v>
      </c>
      <c r="C36" s="145" t="s">
        <v>358</v>
      </c>
      <c r="D36" s="10" t="s">
        <v>183</v>
      </c>
      <c r="E36" s="32" t="s">
        <v>174</v>
      </c>
      <c r="F36" s="6"/>
      <c r="G36" s="3"/>
    </row>
    <row r="37" spans="1:7" ht="12.75">
      <c r="A37" s="149"/>
      <c r="B37" s="146"/>
      <c r="C37" s="146"/>
      <c r="D37" s="10" t="s">
        <v>184</v>
      </c>
      <c r="E37" s="32" t="s">
        <v>175</v>
      </c>
      <c r="F37" s="6"/>
      <c r="G37" s="3"/>
    </row>
    <row r="38" spans="1:7" ht="12.75">
      <c r="A38" s="149"/>
      <c r="B38" s="147"/>
      <c r="C38" s="147"/>
      <c r="D38" s="10" t="s">
        <v>185</v>
      </c>
      <c r="E38" s="32" t="s">
        <v>176</v>
      </c>
      <c r="F38" s="6"/>
      <c r="G38" s="3"/>
    </row>
    <row r="39" spans="1:7" ht="12.75">
      <c r="A39" s="149"/>
      <c r="B39" s="61" t="s">
        <v>356</v>
      </c>
      <c r="C39" s="174" t="s">
        <v>186</v>
      </c>
      <c r="D39" s="175"/>
      <c r="E39" s="32" t="s">
        <v>177</v>
      </c>
      <c r="F39" s="6"/>
      <c r="G39" s="3"/>
    </row>
    <row r="40" spans="1:7" ht="12.75">
      <c r="A40" s="149"/>
      <c r="B40" s="61" t="s">
        <v>352</v>
      </c>
      <c r="C40" s="174" t="s">
        <v>187</v>
      </c>
      <c r="D40" s="175"/>
      <c r="E40" s="32" t="s">
        <v>178</v>
      </c>
      <c r="F40" s="6"/>
      <c r="G40" s="3"/>
    </row>
    <row r="41" spans="1:7" ht="12.75">
      <c r="A41" s="149"/>
      <c r="B41" s="61" t="s">
        <v>353</v>
      </c>
      <c r="C41" s="174" t="s">
        <v>188</v>
      </c>
      <c r="D41" s="175"/>
      <c r="E41" s="32" t="s">
        <v>179</v>
      </c>
      <c r="F41" s="6"/>
      <c r="G41" s="3"/>
    </row>
    <row r="42" spans="1:7" ht="12.75">
      <c r="A42" s="149"/>
      <c r="B42" s="61" t="s">
        <v>354</v>
      </c>
      <c r="C42" s="174" t="s">
        <v>189</v>
      </c>
      <c r="D42" s="175"/>
      <c r="E42" s="32" t="s">
        <v>180</v>
      </c>
      <c r="F42" s="6"/>
      <c r="G42" s="3"/>
    </row>
    <row r="43" spans="1:7" ht="13.5" thickBot="1">
      <c r="A43" s="150"/>
      <c r="B43" s="61" t="s">
        <v>357</v>
      </c>
      <c r="C43" s="174" t="s">
        <v>190</v>
      </c>
      <c r="D43" s="175"/>
      <c r="E43" s="31" t="s">
        <v>181</v>
      </c>
      <c r="F43" s="6"/>
      <c r="G43" s="3"/>
    </row>
  </sheetData>
  <mergeCells count="52">
    <mergeCell ref="C20:D20"/>
    <mergeCell ref="A32:B32"/>
    <mergeCell ref="A33:B33"/>
    <mergeCell ref="C25:D25"/>
    <mergeCell ref="C24:D24"/>
    <mergeCell ref="C23:D23"/>
    <mergeCell ref="C22:D22"/>
    <mergeCell ref="A3:B14"/>
    <mergeCell ref="A2:D2"/>
    <mergeCell ref="C16:D16"/>
    <mergeCell ref="C18:D18"/>
    <mergeCell ref="C5:D5"/>
    <mergeCell ref="C4:D4"/>
    <mergeCell ref="C3:D3"/>
    <mergeCell ref="C8:D8"/>
    <mergeCell ref="C7:D7"/>
    <mergeCell ref="C9:D9"/>
    <mergeCell ref="C6:D6"/>
    <mergeCell ref="C21:D21"/>
    <mergeCell ref="C17:D17"/>
    <mergeCell ref="C15:D15"/>
    <mergeCell ref="C14:D14"/>
    <mergeCell ref="C13:D13"/>
    <mergeCell ref="C12:D12"/>
    <mergeCell ref="C11:D11"/>
    <mergeCell ref="C10:D10"/>
    <mergeCell ref="C19:D19"/>
    <mergeCell ref="C43:D43"/>
    <mergeCell ref="C35:D35"/>
    <mergeCell ref="C32:D32"/>
    <mergeCell ref="C33:D33"/>
    <mergeCell ref="C39:D39"/>
    <mergeCell ref="C40:D40"/>
    <mergeCell ref="C41:D41"/>
    <mergeCell ref="C42:D42"/>
    <mergeCell ref="E2:F2"/>
    <mergeCell ref="A1:G1"/>
    <mergeCell ref="A34:G34"/>
    <mergeCell ref="C36:C38"/>
    <mergeCell ref="C31:D31"/>
    <mergeCell ref="C30:D30"/>
    <mergeCell ref="C29:D29"/>
    <mergeCell ref="C28:D28"/>
    <mergeCell ref="C27:D27"/>
    <mergeCell ref="C26:D26"/>
    <mergeCell ref="B36:B38"/>
    <mergeCell ref="A35:A43"/>
    <mergeCell ref="A15:B17"/>
    <mergeCell ref="A18:B20"/>
    <mergeCell ref="A21:B29"/>
    <mergeCell ref="A30:B30"/>
    <mergeCell ref="A31:B31"/>
  </mergeCells>
  <printOptions/>
  <pageMargins left="1" right="0.75" top="1" bottom="0.55" header="0.4921259845" footer="0.4921259845"/>
  <pageSetup orientation="portrait" paperSize="9" r:id="rId1"/>
  <ignoredErrors>
    <ignoredError sqref="B35:B36 B39:B43" numberStoredAsText="1"/>
  </ignoredErrors>
</worksheet>
</file>

<file path=xl/worksheets/sheet3.xml><?xml version="1.0" encoding="utf-8"?>
<worksheet xmlns="http://schemas.openxmlformats.org/spreadsheetml/2006/main" xmlns:r="http://schemas.openxmlformats.org/officeDocument/2006/relationships">
  <dimension ref="A1:J81"/>
  <sheetViews>
    <sheetView workbookViewId="0" topLeftCell="A40">
      <selection activeCell="I54" sqref="I54:J55"/>
    </sheetView>
  </sheetViews>
  <sheetFormatPr defaultColWidth="11.421875" defaultRowHeight="12.75"/>
  <cols>
    <col min="1" max="1" width="6.140625" style="0" customWidth="1"/>
    <col min="2" max="2" width="12.8515625" style="0" customWidth="1"/>
    <col min="3" max="3" width="14.00390625" style="0" customWidth="1"/>
    <col min="4" max="4" width="3.28125" style="0" customWidth="1"/>
    <col min="5" max="5" width="16.57421875" style="0" customWidth="1"/>
    <col min="6" max="6" width="3.421875" style="0" customWidth="1"/>
    <col min="7" max="7" width="19.140625" style="0" customWidth="1"/>
    <col min="8" max="8" width="4.00390625" style="0" customWidth="1"/>
    <col min="9" max="9" width="15.57421875" style="0" customWidth="1"/>
    <col min="10" max="10" width="15.57421875" style="1" customWidth="1"/>
    <col min="11" max="12" width="11.421875" style="36" customWidth="1"/>
  </cols>
  <sheetData>
    <row r="1" spans="1:10" ht="16.5" thickBot="1">
      <c r="A1" s="192" t="s">
        <v>593</v>
      </c>
      <c r="B1" s="193"/>
      <c r="C1" s="193"/>
      <c r="D1" s="193"/>
      <c r="E1" s="193"/>
      <c r="F1" s="193"/>
      <c r="G1" s="193"/>
      <c r="H1" s="193"/>
      <c r="I1" s="193"/>
      <c r="J1" s="191"/>
    </row>
    <row r="2" spans="1:10" ht="12.75">
      <c r="A2" s="208" t="s">
        <v>192</v>
      </c>
      <c r="B2" s="209"/>
      <c r="C2" s="210"/>
      <c r="D2" s="211" t="s">
        <v>213</v>
      </c>
      <c r="E2" s="212"/>
      <c r="F2" s="212"/>
      <c r="G2" s="212"/>
      <c r="H2" s="212"/>
      <c r="I2" s="213"/>
      <c r="J2" s="202"/>
    </row>
    <row r="3" spans="1:10" ht="13.5" thickBot="1">
      <c r="A3" s="143"/>
      <c r="B3" s="209"/>
      <c r="C3" s="210"/>
      <c r="D3" s="206" t="s">
        <v>202</v>
      </c>
      <c r="E3" s="207"/>
      <c r="F3" s="206" t="s">
        <v>207</v>
      </c>
      <c r="G3" s="207"/>
      <c r="H3" s="206" t="s">
        <v>212</v>
      </c>
      <c r="I3" s="207"/>
      <c r="J3" s="203"/>
    </row>
    <row r="4" spans="1:10" ht="13.5" customHeight="1">
      <c r="A4" s="214" t="s">
        <v>193</v>
      </c>
      <c r="B4" s="121" t="s">
        <v>194</v>
      </c>
      <c r="C4" s="197"/>
      <c r="D4" s="37" t="s">
        <v>199</v>
      </c>
      <c r="E4" s="39"/>
      <c r="F4" s="37" t="s">
        <v>203</v>
      </c>
      <c r="G4" s="39"/>
      <c r="H4" s="37" t="s">
        <v>208</v>
      </c>
      <c r="I4" s="6">
        <f>SUM(E4,G4)</f>
        <v>0</v>
      </c>
      <c r="J4" s="3"/>
    </row>
    <row r="5" spans="1:10" ht="13.5" customHeight="1">
      <c r="A5" s="159"/>
      <c r="B5" s="198" t="s">
        <v>195</v>
      </c>
      <c r="C5" s="40" t="s">
        <v>197</v>
      </c>
      <c r="D5" s="32" t="s">
        <v>200</v>
      </c>
      <c r="E5" s="39"/>
      <c r="F5" s="32" t="s">
        <v>204</v>
      </c>
      <c r="G5" s="39"/>
      <c r="H5" s="32" t="s">
        <v>209</v>
      </c>
      <c r="I5" s="6">
        <f>SUM(E5,G5)</f>
        <v>0</v>
      </c>
      <c r="J5" s="3"/>
    </row>
    <row r="6" spans="1:10" ht="13.5" thickBot="1">
      <c r="A6" s="159"/>
      <c r="B6" s="199"/>
      <c r="C6" s="41" t="s">
        <v>198</v>
      </c>
      <c r="D6" s="38" t="s">
        <v>201</v>
      </c>
      <c r="E6" s="39"/>
      <c r="F6" s="32" t="s">
        <v>205</v>
      </c>
      <c r="G6" s="39"/>
      <c r="H6" s="32" t="s">
        <v>210</v>
      </c>
      <c r="I6" s="6">
        <f>SUM(E6,G6)</f>
        <v>0</v>
      </c>
      <c r="J6" s="3"/>
    </row>
    <row r="7" spans="1:10" ht="18" customHeight="1" thickBot="1">
      <c r="A7" s="159"/>
      <c r="B7" s="200" t="s">
        <v>196</v>
      </c>
      <c r="C7" s="201"/>
      <c r="D7" s="31" t="s">
        <v>201</v>
      </c>
      <c r="E7" s="39"/>
      <c r="F7" s="31" t="s">
        <v>206</v>
      </c>
      <c r="G7" s="39">
        <f>SUM(G4:G6)</f>
        <v>0</v>
      </c>
      <c r="H7" s="32" t="s">
        <v>211</v>
      </c>
      <c r="I7" s="6">
        <f>SUM(I4:I6)</f>
        <v>0</v>
      </c>
      <c r="J7" s="3"/>
    </row>
    <row r="8" spans="1:10" ht="13.5" customHeight="1">
      <c r="A8" s="159"/>
      <c r="B8" s="204" t="s">
        <v>214</v>
      </c>
      <c r="C8" s="205"/>
      <c r="D8" s="205"/>
      <c r="E8" s="205"/>
      <c r="F8" s="205"/>
      <c r="G8" s="205"/>
      <c r="H8" s="32" t="s">
        <v>220</v>
      </c>
      <c r="I8" s="6"/>
      <c r="J8" s="3"/>
    </row>
    <row r="9" spans="1:10" ht="13.5" customHeight="1">
      <c r="A9" s="159"/>
      <c r="B9" s="174" t="s">
        <v>215</v>
      </c>
      <c r="C9" s="194"/>
      <c r="D9" s="194"/>
      <c r="E9" s="194"/>
      <c r="F9" s="194"/>
      <c r="G9" s="194"/>
      <c r="H9" s="32" t="s">
        <v>221</v>
      </c>
      <c r="I9" s="6"/>
      <c r="J9" s="3"/>
    </row>
    <row r="10" spans="1:10" ht="13.5" customHeight="1">
      <c r="A10" s="159"/>
      <c r="B10" s="174" t="s">
        <v>216</v>
      </c>
      <c r="C10" s="194"/>
      <c r="D10" s="194"/>
      <c r="E10" s="194"/>
      <c r="F10" s="194"/>
      <c r="G10" s="194"/>
      <c r="H10" s="32" t="s">
        <v>222</v>
      </c>
      <c r="I10" s="6"/>
      <c r="J10" s="3"/>
    </row>
    <row r="11" spans="1:10" ht="13.5" customHeight="1">
      <c r="A11" s="159"/>
      <c r="B11" s="174" t="s">
        <v>217</v>
      </c>
      <c r="C11" s="194"/>
      <c r="D11" s="194"/>
      <c r="E11" s="194"/>
      <c r="F11" s="194"/>
      <c r="G11" s="194"/>
      <c r="H11" s="32" t="s">
        <v>223</v>
      </c>
      <c r="I11" s="6"/>
      <c r="J11" s="3"/>
    </row>
    <row r="12" spans="1:10" ht="13.5" customHeight="1">
      <c r="A12" s="159"/>
      <c r="B12" s="174" t="s">
        <v>218</v>
      </c>
      <c r="C12" s="194"/>
      <c r="D12" s="194"/>
      <c r="E12" s="194"/>
      <c r="F12" s="194"/>
      <c r="G12" s="194"/>
      <c r="H12" s="32" t="s">
        <v>224</v>
      </c>
      <c r="I12" s="6"/>
      <c r="J12" s="3"/>
    </row>
    <row r="13" spans="1:10" ht="13.5" customHeight="1">
      <c r="A13" s="161"/>
      <c r="B13" s="195" t="s">
        <v>219</v>
      </c>
      <c r="C13" s="196"/>
      <c r="D13" s="196"/>
      <c r="E13" s="196"/>
      <c r="F13" s="196"/>
      <c r="G13" s="196"/>
      <c r="H13" s="32" t="s">
        <v>225</v>
      </c>
      <c r="I13" s="6">
        <f>SUM(I7:I12)</f>
        <v>0</v>
      </c>
      <c r="J13" s="3">
        <f>SUM(J7:J12)</f>
        <v>0</v>
      </c>
    </row>
    <row r="14" spans="1:10" ht="12.75">
      <c r="A14" s="133" t="s">
        <v>226</v>
      </c>
      <c r="B14" s="215" t="s">
        <v>227</v>
      </c>
      <c r="C14" s="216"/>
      <c r="D14" s="216"/>
      <c r="E14" s="216"/>
      <c r="F14" s="216"/>
      <c r="G14" s="216"/>
      <c r="H14" s="32" t="s">
        <v>247</v>
      </c>
      <c r="I14" s="6"/>
      <c r="J14" s="3"/>
    </row>
    <row r="15" spans="1:10" ht="12.75">
      <c r="A15" s="115"/>
      <c r="B15" s="215" t="s">
        <v>228</v>
      </c>
      <c r="C15" s="216"/>
      <c r="D15" s="216"/>
      <c r="E15" s="216"/>
      <c r="F15" s="216"/>
      <c r="G15" s="216"/>
      <c r="H15" s="32" t="s">
        <v>248</v>
      </c>
      <c r="I15" s="6"/>
      <c r="J15" s="3"/>
    </row>
    <row r="16" spans="1:10" ht="24.75" customHeight="1">
      <c r="A16" s="115"/>
      <c r="B16" s="221" t="s">
        <v>229</v>
      </c>
      <c r="C16" s="222"/>
      <c r="D16" s="222"/>
      <c r="E16" s="222"/>
      <c r="F16" s="222"/>
      <c r="G16" s="222"/>
      <c r="H16" s="32" t="s">
        <v>249</v>
      </c>
      <c r="I16" s="6"/>
      <c r="J16" s="3"/>
    </row>
    <row r="17" spans="1:10" ht="12.75">
      <c r="A17" s="115"/>
      <c r="B17" s="215" t="s">
        <v>230</v>
      </c>
      <c r="C17" s="216"/>
      <c r="D17" s="216"/>
      <c r="E17" s="216"/>
      <c r="F17" s="216"/>
      <c r="G17" s="216"/>
      <c r="H17" s="32" t="s">
        <v>250</v>
      </c>
      <c r="I17" s="6"/>
      <c r="J17" s="3"/>
    </row>
    <row r="18" spans="1:10" ht="12.75">
      <c r="A18" s="115"/>
      <c r="B18" s="215" t="s">
        <v>231</v>
      </c>
      <c r="C18" s="216"/>
      <c r="D18" s="216"/>
      <c r="E18" s="216"/>
      <c r="F18" s="216"/>
      <c r="G18" s="216"/>
      <c r="H18" s="32" t="s">
        <v>251</v>
      </c>
      <c r="I18" s="6"/>
      <c r="J18" s="3"/>
    </row>
    <row r="19" spans="1:10" ht="12.75">
      <c r="A19" s="115"/>
      <c r="B19" s="215" t="s">
        <v>232</v>
      </c>
      <c r="C19" s="216"/>
      <c r="D19" s="216"/>
      <c r="E19" s="216"/>
      <c r="F19" s="216"/>
      <c r="G19" s="216"/>
      <c r="H19" s="32" t="s">
        <v>252</v>
      </c>
      <c r="I19" s="6"/>
      <c r="J19" s="3"/>
    </row>
    <row r="20" spans="1:10" ht="12.75">
      <c r="A20" s="115"/>
      <c r="B20" s="215" t="s">
        <v>233</v>
      </c>
      <c r="C20" s="216"/>
      <c r="D20" s="216"/>
      <c r="E20" s="216"/>
      <c r="F20" s="216"/>
      <c r="G20" s="216"/>
      <c r="H20" s="32" t="s">
        <v>253</v>
      </c>
      <c r="I20" s="6"/>
      <c r="J20" s="3"/>
    </row>
    <row r="21" spans="1:10" ht="12.75">
      <c r="A21" s="115"/>
      <c r="B21" s="215" t="s">
        <v>234</v>
      </c>
      <c r="C21" s="216"/>
      <c r="D21" s="216"/>
      <c r="E21" s="216"/>
      <c r="F21" s="216"/>
      <c r="G21" s="216"/>
      <c r="H21" s="32" t="s">
        <v>254</v>
      </c>
      <c r="I21" s="6"/>
      <c r="J21" s="3"/>
    </row>
    <row r="22" spans="1:10" ht="14.25" customHeight="1">
      <c r="A22" s="115"/>
      <c r="B22" s="198" t="s">
        <v>235</v>
      </c>
      <c r="C22" s="198" t="s">
        <v>236</v>
      </c>
      <c r="D22" s="215" t="s">
        <v>237</v>
      </c>
      <c r="E22" s="216"/>
      <c r="F22" s="216"/>
      <c r="G22" s="216"/>
      <c r="H22" s="32" t="s">
        <v>255</v>
      </c>
      <c r="I22" s="6"/>
      <c r="J22" s="3"/>
    </row>
    <row r="23" spans="1:10" ht="12.75">
      <c r="A23" s="115"/>
      <c r="B23" s="202"/>
      <c r="C23" s="203"/>
      <c r="D23" s="215" t="s">
        <v>238</v>
      </c>
      <c r="E23" s="216"/>
      <c r="F23" s="216"/>
      <c r="G23" s="216"/>
      <c r="H23" s="32" t="s">
        <v>256</v>
      </c>
      <c r="I23" s="6"/>
      <c r="J23" s="3"/>
    </row>
    <row r="24" spans="1:10" ht="12.75">
      <c r="A24" s="115"/>
      <c r="B24" s="202"/>
      <c r="C24" s="215" t="s">
        <v>239</v>
      </c>
      <c r="D24" s="216"/>
      <c r="E24" s="216"/>
      <c r="F24" s="216"/>
      <c r="G24" s="216"/>
      <c r="H24" s="32" t="s">
        <v>257</v>
      </c>
      <c r="I24" s="6"/>
      <c r="J24" s="3"/>
    </row>
    <row r="25" spans="1:10" ht="12.75">
      <c r="A25" s="115"/>
      <c r="B25" s="203"/>
      <c r="C25" s="215" t="s">
        <v>240</v>
      </c>
      <c r="D25" s="216"/>
      <c r="E25" s="216"/>
      <c r="F25" s="216"/>
      <c r="G25" s="216"/>
      <c r="H25" s="32" t="s">
        <v>258</v>
      </c>
      <c r="I25" s="6"/>
      <c r="J25" s="3"/>
    </row>
    <row r="26" spans="1:10" ht="12.75">
      <c r="A26" s="115"/>
      <c r="B26" s="215" t="s">
        <v>241</v>
      </c>
      <c r="C26" s="216"/>
      <c r="D26" s="216"/>
      <c r="E26" s="216"/>
      <c r="F26" s="216"/>
      <c r="G26" s="216"/>
      <c r="H26" s="32" t="s">
        <v>259</v>
      </c>
      <c r="I26" s="6"/>
      <c r="J26" s="3"/>
    </row>
    <row r="27" spans="1:10" ht="13.5" thickBot="1">
      <c r="A27" s="115"/>
      <c r="B27" s="217" t="s">
        <v>242</v>
      </c>
      <c r="C27" s="218"/>
      <c r="D27" s="218"/>
      <c r="E27" s="218"/>
      <c r="F27" s="218"/>
      <c r="G27" s="218"/>
      <c r="H27" s="32" t="s">
        <v>260</v>
      </c>
      <c r="I27" s="6"/>
      <c r="J27" s="3"/>
    </row>
    <row r="28" spans="1:10" ht="13.5" thickBot="1">
      <c r="A28" s="219" t="s">
        <v>243</v>
      </c>
      <c r="B28" s="220"/>
      <c r="C28" s="220"/>
      <c r="D28" s="220"/>
      <c r="E28" s="220"/>
      <c r="F28" s="220"/>
      <c r="G28" s="220"/>
      <c r="H28" s="32" t="s">
        <v>261</v>
      </c>
      <c r="I28" s="6">
        <f>I13-I27</f>
        <v>0</v>
      </c>
      <c r="J28" s="3">
        <f>J13-J27</f>
        <v>0</v>
      </c>
    </row>
    <row r="29" spans="1:10" ht="16.5" customHeight="1">
      <c r="A29" s="115" t="s">
        <v>244</v>
      </c>
      <c r="B29" s="223" t="s">
        <v>245</v>
      </c>
      <c r="C29" s="224"/>
      <c r="D29" s="224"/>
      <c r="E29" s="224"/>
      <c r="F29" s="224"/>
      <c r="G29" s="224"/>
      <c r="H29" s="32" t="s">
        <v>262</v>
      </c>
      <c r="I29" s="6"/>
      <c r="J29" s="3"/>
    </row>
    <row r="30" spans="1:10" ht="16.5" customHeight="1">
      <c r="A30" s="116"/>
      <c r="B30" s="215" t="s">
        <v>246</v>
      </c>
      <c r="C30" s="216"/>
      <c r="D30" s="216"/>
      <c r="E30" s="216"/>
      <c r="F30" s="216"/>
      <c r="G30" s="216"/>
      <c r="H30" s="32" t="s">
        <v>263</v>
      </c>
      <c r="I30" s="6"/>
      <c r="J30" s="3"/>
    </row>
    <row r="31" spans="1:10" ht="12.75">
      <c r="A31" s="133" t="s">
        <v>267</v>
      </c>
      <c r="B31" s="215" t="s">
        <v>268</v>
      </c>
      <c r="C31" s="216"/>
      <c r="D31" s="216"/>
      <c r="E31" s="216"/>
      <c r="F31" s="216"/>
      <c r="G31" s="216"/>
      <c r="H31" s="32" t="s">
        <v>264</v>
      </c>
      <c r="I31" s="6"/>
      <c r="J31" s="3"/>
    </row>
    <row r="32" spans="1:10" ht="12.75">
      <c r="A32" s="115"/>
      <c r="B32" s="215" t="s">
        <v>269</v>
      </c>
      <c r="C32" s="216"/>
      <c r="D32" s="216"/>
      <c r="E32" s="216"/>
      <c r="F32" s="216"/>
      <c r="G32" s="216"/>
      <c r="H32" s="32" t="s">
        <v>265</v>
      </c>
      <c r="I32" s="6"/>
      <c r="J32" s="3"/>
    </row>
    <row r="33" spans="1:10" ht="12.75">
      <c r="A33" s="115"/>
      <c r="B33" s="215" t="s">
        <v>270</v>
      </c>
      <c r="C33" s="216"/>
      <c r="D33" s="216"/>
      <c r="E33" s="216"/>
      <c r="F33" s="216"/>
      <c r="G33" s="216"/>
      <c r="H33" s="32" t="s">
        <v>266</v>
      </c>
      <c r="I33" s="6"/>
      <c r="J33" s="3"/>
    </row>
    <row r="34" spans="1:10" ht="12.75">
      <c r="A34" s="115"/>
      <c r="B34" s="215" t="s">
        <v>271</v>
      </c>
      <c r="C34" s="216"/>
      <c r="D34" s="216"/>
      <c r="E34" s="216"/>
      <c r="F34" s="216"/>
      <c r="G34" s="216"/>
      <c r="H34" s="32" t="s">
        <v>283</v>
      </c>
      <c r="I34" s="6"/>
      <c r="J34" s="3"/>
    </row>
    <row r="35" spans="1:10" ht="12.75">
      <c r="A35" s="115"/>
      <c r="B35" s="215" t="s">
        <v>272</v>
      </c>
      <c r="C35" s="216"/>
      <c r="D35" s="216"/>
      <c r="E35" s="216"/>
      <c r="F35" s="216"/>
      <c r="G35" s="216"/>
      <c r="H35" s="32" t="s">
        <v>284</v>
      </c>
      <c r="I35" s="6"/>
      <c r="J35" s="3"/>
    </row>
    <row r="36" spans="1:10" ht="12.75">
      <c r="A36" s="115"/>
      <c r="B36" s="215" t="s">
        <v>273</v>
      </c>
      <c r="C36" s="216"/>
      <c r="D36" s="216"/>
      <c r="E36" s="216"/>
      <c r="F36" s="216"/>
      <c r="G36" s="216"/>
      <c r="H36" s="32" t="s">
        <v>285</v>
      </c>
      <c r="I36" s="6"/>
      <c r="J36" s="3"/>
    </row>
    <row r="37" spans="1:10" ht="12.75">
      <c r="A37" s="116"/>
      <c r="B37" s="225" t="s">
        <v>274</v>
      </c>
      <c r="C37" s="226"/>
      <c r="D37" s="226"/>
      <c r="E37" s="226"/>
      <c r="F37" s="226"/>
      <c r="G37" s="226"/>
      <c r="H37" s="32" t="s">
        <v>286</v>
      </c>
      <c r="I37" s="6"/>
      <c r="J37" s="3"/>
    </row>
    <row r="38" spans="1:10" ht="12.75">
      <c r="A38" s="133" t="s">
        <v>275</v>
      </c>
      <c r="B38" s="215" t="s">
        <v>276</v>
      </c>
      <c r="C38" s="216"/>
      <c r="D38" s="216"/>
      <c r="E38" s="216"/>
      <c r="F38" s="216"/>
      <c r="G38" s="216"/>
      <c r="H38" s="32" t="s">
        <v>287</v>
      </c>
      <c r="I38" s="6"/>
      <c r="J38" s="3"/>
    </row>
    <row r="39" spans="1:10" ht="12.75">
      <c r="A39" s="115"/>
      <c r="B39" s="215" t="s">
        <v>277</v>
      </c>
      <c r="C39" s="216"/>
      <c r="D39" s="216"/>
      <c r="E39" s="216"/>
      <c r="F39" s="216"/>
      <c r="G39" s="216"/>
      <c r="H39" s="32" t="s">
        <v>288</v>
      </c>
      <c r="I39" s="6"/>
      <c r="J39" s="3"/>
    </row>
    <row r="40" spans="1:10" ht="12.75">
      <c r="A40" s="115"/>
      <c r="B40" s="215" t="s">
        <v>278</v>
      </c>
      <c r="C40" s="216"/>
      <c r="D40" s="216"/>
      <c r="E40" s="216"/>
      <c r="F40" s="216"/>
      <c r="G40" s="216"/>
      <c r="H40" s="32" t="s">
        <v>289</v>
      </c>
      <c r="I40" s="6"/>
      <c r="J40" s="3"/>
    </row>
    <row r="41" spans="1:10" ht="12.75">
      <c r="A41" s="115"/>
      <c r="B41" s="215" t="s">
        <v>279</v>
      </c>
      <c r="C41" s="216"/>
      <c r="D41" s="216"/>
      <c r="E41" s="216"/>
      <c r="F41" s="216"/>
      <c r="G41" s="216"/>
      <c r="H41" s="32" t="s">
        <v>290</v>
      </c>
      <c r="I41" s="6"/>
      <c r="J41" s="3"/>
    </row>
    <row r="42" spans="1:10" ht="13.5" thickBot="1">
      <c r="A42" s="115"/>
      <c r="B42" s="227" t="s">
        <v>280</v>
      </c>
      <c r="C42" s="228"/>
      <c r="D42" s="228"/>
      <c r="E42" s="228"/>
      <c r="F42" s="228"/>
      <c r="G42" s="228"/>
      <c r="H42" s="32" t="s">
        <v>291</v>
      </c>
      <c r="I42" s="6"/>
      <c r="J42" s="3"/>
    </row>
    <row r="43" spans="1:10" ht="13.5" thickBot="1">
      <c r="A43" s="219" t="s">
        <v>281</v>
      </c>
      <c r="B43" s="220"/>
      <c r="C43" s="220"/>
      <c r="D43" s="220"/>
      <c r="E43" s="220"/>
      <c r="F43" s="220"/>
      <c r="G43" s="220"/>
      <c r="H43" s="32" t="s">
        <v>292</v>
      </c>
      <c r="I43" s="6">
        <f>I37-I42</f>
        <v>0</v>
      </c>
      <c r="J43" s="3">
        <f>J37-J42</f>
        <v>0</v>
      </c>
    </row>
    <row r="44" spans="1:10" ht="13.5" thickBot="1">
      <c r="A44" s="219" t="s">
        <v>282</v>
      </c>
      <c r="B44" s="220"/>
      <c r="C44" s="220"/>
      <c r="D44" s="220"/>
      <c r="E44" s="220"/>
      <c r="F44" s="220"/>
      <c r="G44" s="220"/>
      <c r="H44" s="32" t="s">
        <v>293</v>
      </c>
      <c r="I44" s="6">
        <f>I13-I27+I29-I30+I37-I42</f>
        <v>0</v>
      </c>
      <c r="J44" s="3">
        <f>J13-J27+J29-J30+J37-J42</f>
        <v>0</v>
      </c>
    </row>
    <row r="45" spans="1:10" ht="12.75">
      <c r="A45" s="114" t="s">
        <v>294</v>
      </c>
      <c r="B45" s="229" t="s">
        <v>295</v>
      </c>
      <c r="C45" s="230"/>
      <c r="D45" s="230"/>
      <c r="E45" s="230"/>
      <c r="F45" s="230"/>
      <c r="G45" s="230"/>
      <c r="H45" s="32" t="s">
        <v>297</v>
      </c>
      <c r="I45" s="6"/>
      <c r="J45" s="3"/>
    </row>
    <row r="46" spans="1:10" ht="12.75">
      <c r="A46" s="115"/>
      <c r="B46" s="215" t="s">
        <v>296</v>
      </c>
      <c r="C46" s="216"/>
      <c r="D46" s="216"/>
      <c r="E46" s="216"/>
      <c r="F46" s="216"/>
      <c r="G46" s="216"/>
      <c r="H46" s="32" t="s">
        <v>298</v>
      </c>
      <c r="I46" s="6"/>
      <c r="J46" s="3"/>
    </row>
    <row r="47" spans="1:10" ht="12.75">
      <c r="A47" s="115"/>
      <c r="B47" s="215" t="s">
        <v>271</v>
      </c>
      <c r="C47" s="216"/>
      <c r="D47" s="216"/>
      <c r="E47" s="216"/>
      <c r="F47" s="216"/>
      <c r="G47" s="216"/>
      <c r="H47" s="32" t="s">
        <v>299</v>
      </c>
      <c r="I47" s="6"/>
      <c r="J47" s="3"/>
    </row>
    <row r="48" spans="1:10" ht="12.75">
      <c r="A48" s="116"/>
      <c r="B48" s="225" t="s">
        <v>305</v>
      </c>
      <c r="C48" s="226"/>
      <c r="D48" s="226"/>
      <c r="E48" s="226"/>
      <c r="F48" s="226"/>
      <c r="G48" s="226"/>
      <c r="H48" s="32" t="s">
        <v>300</v>
      </c>
      <c r="I48" s="6"/>
      <c r="J48" s="3"/>
    </row>
    <row r="49" spans="1:10" ht="12.75">
      <c r="A49" s="133" t="s">
        <v>301</v>
      </c>
      <c r="B49" s="215" t="s">
        <v>302</v>
      </c>
      <c r="C49" s="216"/>
      <c r="D49" s="216"/>
      <c r="E49" s="216"/>
      <c r="F49" s="216"/>
      <c r="G49" s="216"/>
      <c r="H49" s="32" t="s">
        <v>321</v>
      </c>
      <c r="I49" s="6"/>
      <c r="J49" s="3"/>
    </row>
    <row r="50" spans="1:10" ht="12.75">
      <c r="A50" s="115"/>
      <c r="B50" s="215" t="s">
        <v>303</v>
      </c>
      <c r="C50" s="216"/>
      <c r="D50" s="216"/>
      <c r="E50" s="216"/>
      <c r="F50" s="216"/>
      <c r="G50" s="216"/>
      <c r="H50" s="32" t="s">
        <v>322</v>
      </c>
      <c r="I50" s="6"/>
      <c r="J50" s="3"/>
    </row>
    <row r="51" spans="1:10" ht="12.75">
      <c r="A51" s="115"/>
      <c r="B51" s="215" t="s">
        <v>304</v>
      </c>
      <c r="C51" s="216"/>
      <c r="D51" s="216"/>
      <c r="E51" s="216"/>
      <c r="F51" s="216"/>
      <c r="G51" s="216"/>
      <c r="H51" s="32" t="s">
        <v>323</v>
      </c>
      <c r="I51" s="6"/>
      <c r="J51" s="3"/>
    </row>
    <row r="52" spans="1:10" ht="13.5" thickBot="1">
      <c r="A52" s="115"/>
      <c r="B52" s="227" t="s">
        <v>306</v>
      </c>
      <c r="C52" s="228"/>
      <c r="D52" s="228"/>
      <c r="E52" s="228"/>
      <c r="F52" s="228"/>
      <c r="G52" s="228"/>
      <c r="H52" s="32" t="s">
        <v>324</v>
      </c>
      <c r="I52" s="6">
        <f>SUM(I49:I51)</f>
        <v>0</v>
      </c>
      <c r="J52" s="3">
        <f>SUM(J49:J51)</f>
        <v>0</v>
      </c>
    </row>
    <row r="53" spans="1:10" ht="13.5" thickBot="1">
      <c r="A53" s="219" t="s">
        <v>307</v>
      </c>
      <c r="B53" s="220"/>
      <c r="C53" s="220"/>
      <c r="D53" s="220"/>
      <c r="E53" s="220"/>
      <c r="F53" s="220"/>
      <c r="G53" s="220"/>
      <c r="H53" s="32" t="s">
        <v>325</v>
      </c>
      <c r="I53" s="6">
        <f>I48-I52</f>
        <v>0</v>
      </c>
      <c r="J53" s="3">
        <f>J48-J52</f>
        <v>0</v>
      </c>
    </row>
    <row r="54" spans="1:10" ht="12.75">
      <c r="A54" s="229" t="s">
        <v>308</v>
      </c>
      <c r="B54" s="230"/>
      <c r="C54" s="230"/>
      <c r="D54" s="230"/>
      <c r="E54" s="230"/>
      <c r="F54" s="230"/>
      <c r="G54" s="230"/>
      <c r="H54" s="32" t="s">
        <v>326</v>
      </c>
      <c r="I54" s="6"/>
      <c r="J54" s="3"/>
    </row>
    <row r="55" spans="1:10" ht="12.75">
      <c r="A55" s="215" t="s">
        <v>309</v>
      </c>
      <c r="B55" s="216"/>
      <c r="C55" s="216"/>
      <c r="D55" s="216"/>
      <c r="E55" s="216"/>
      <c r="F55" s="216"/>
      <c r="G55" s="216"/>
      <c r="H55" s="32" t="s">
        <v>328</v>
      </c>
      <c r="I55" s="6"/>
      <c r="J55" s="3"/>
    </row>
    <row r="56" spans="1:10" ht="12.75">
      <c r="A56" s="225" t="s">
        <v>310</v>
      </c>
      <c r="B56" s="226"/>
      <c r="C56" s="226"/>
      <c r="D56" s="226"/>
      <c r="E56" s="226"/>
      <c r="F56" s="226"/>
      <c r="G56" s="226"/>
      <c r="H56" s="32" t="s">
        <v>327</v>
      </c>
      <c r="I56" s="6">
        <f>I13+I29+I37+I48</f>
        <v>0</v>
      </c>
      <c r="J56" s="3">
        <f>J13+J29+J37+J48</f>
        <v>0</v>
      </c>
    </row>
    <row r="57" spans="1:10" ht="13.5" thickBot="1">
      <c r="A57" s="227" t="s">
        <v>311</v>
      </c>
      <c r="B57" s="228"/>
      <c r="C57" s="228"/>
      <c r="D57" s="228"/>
      <c r="E57" s="228"/>
      <c r="F57" s="228"/>
      <c r="G57" s="228"/>
      <c r="H57" s="32" t="s">
        <v>329</v>
      </c>
      <c r="I57" s="6">
        <f>I27+I30+I42+I52+I54+I55</f>
        <v>0</v>
      </c>
      <c r="J57" s="3">
        <f>J27+J30+J42+J52+J54+J55</f>
        <v>0</v>
      </c>
    </row>
    <row r="58" spans="1:10" ht="13.5" thickBot="1">
      <c r="A58" s="219" t="s">
        <v>312</v>
      </c>
      <c r="B58" s="220"/>
      <c r="C58" s="220"/>
      <c r="D58" s="220"/>
      <c r="E58" s="220"/>
      <c r="F58" s="220"/>
      <c r="G58" s="220"/>
      <c r="H58" s="31" t="s">
        <v>330</v>
      </c>
      <c r="I58" s="3">
        <f>I56-I57</f>
        <v>0</v>
      </c>
      <c r="J58" s="3">
        <f>J56-J57</f>
        <v>0</v>
      </c>
    </row>
    <row r="59" spans="1:10" ht="13.5" thickBot="1">
      <c r="A59" s="211"/>
      <c r="B59" s="212"/>
      <c r="C59" s="212"/>
      <c r="D59" s="212"/>
      <c r="E59" s="212"/>
      <c r="F59" s="212"/>
      <c r="G59" s="212"/>
      <c r="H59" s="231"/>
      <c r="I59" s="212"/>
      <c r="J59" s="213"/>
    </row>
    <row r="60" spans="1:10" ht="12.75">
      <c r="A60" s="133" t="s">
        <v>313</v>
      </c>
      <c r="B60" s="61" t="s">
        <v>350</v>
      </c>
      <c r="C60" s="3" t="s">
        <v>314</v>
      </c>
      <c r="D60" s="3"/>
      <c r="E60" s="3"/>
      <c r="F60" s="3"/>
      <c r="G60" s="35"/>
      <c r="H60" s="37" t="s">
        <v>331</v>
      </c>
      <c r="I60" s="6"/>
      <c r="J60" s="3"/>
    </row>
    <row r="61" spans="1:10" ht="12.75">
      <c r="A61" s="115"/>
      <c r="B61" s="61" t="s">
        <v>355</v>
      </c>
      <c r="C61" s="3" t="s">
        <v>315</v>
      </c>
      <c r="D61" s="3"/>
      <c r="E61" s="3"/>
      <c r="F61" s="3"/>
      <c r="G61" s="35"/>
      <c r="H61" s="32" t="s">
        <v>332</v>
      </c>
      <c r="I61" s="6"/>
      <c r="J61" s="3"/>
    </row>
    <row r="62" spans="1:10" ht="12.75">
      <c r="A62" s="115"/>
      <c r="B62" s="232" t="s">
        <v>351</v>
      </c>
      <c r="C62" s="215" t="s">
        <v>316</v>
      </c>
      <c r="D62" s="216"/>
      <c r="E62" s="216"/>
      <c r="F62" s="216"/>
      <c r="G62" s="216"/>
      <c r="H62" s="32" t="s">
        <v>333</v>
      </c>
      <c r="I62" s="6"/>
      <c r="J62" s="3"/>
    </row>
    <row r="63" spans="1:10" ht="12.75">
      <c r="A63" s="115"/>
      <c r="B63" s="233"/>
      <c r="C63" s="215" t="s">
        <v>317</v>
      </c>
      <c r="D63" s="216"/>
      <c r="E63" s="216"/>
      <c r="F63" s="216"/>
      <c r="G63" s="216"/>
      <c r="H63" s="32" t="s">
        <v>334</v>
      </c>
      <c r="I63" s="6"/>
      <c r="J63" s="3"/>
    </row>
    <row r="64" spans="1:10" ht="12.75">
      <c r="A64" s="115"/>
      <c r="B64" s="62" t="s">
        <v>352</v>
      </c>
      <c r="C64" s="215" t="s">
        <v>318</v>
      </c>
      <c r="D64" s="216"/>
      <c r="E64" s="216"/>
      <c r="F64" s="216"/>
      <c r="G64" s="216"/>
      <c r="H64" s="32" t="s">
        <v>335</v>
      </c>
      <c r="I64" s="6"/>
      <c r="J64" s="3"/>
    </row>
    <row r="65" spans="1:10" ht="12.75">
      <c r="A65" s="115"/>
      <c r="B65" s="62" t="s">
        <v>353</v>
      </c>
      <c r="C65" s="215" t="s">
        <v>319</v>
      </c>
      <c r="D65" s="216"/>
      <c r="E65" s="216"/>
      <c r="F65" s="216"/>
      <c r="G65" s="216"/>
      <c r="H65" s="32" t="s">
        <v>336</v>
      </c>
      <c r="I65" s="6"/>
      <c r="J65" s="3"/>
    </row>
    <row r="66" spans="1:10" ht="12.75">
      <c r="A66" s="116"/>
      <c r="B66" s="62" t="s">
        <v>354</v>
      </c>
      <c r="C66" s="215" t="s">
        <v>320</v>
      </c>
      <c r="D66" s="216"/>
      <c r="E66" s="216"/>
      <c r="F66" s="216"/>
      <c r="G66" s="216"/>
      <c r="H66" s="32" t="s">
        <v>337</v>
      </c>
      <c r="I66" s="6"/>
      <c r="J66" s="3"/>
    </row>
    <row r="67" spans="1:10" ht="12.75">
      <c r="A67" s="36"/>
      <c r="B67" s="36"/>
      <c r="C67" s="36"/>
      <c r="D67" s="36"/>
      <c r="E67" s="36"/>
      <c r="F67" s="36"/>
      <c r="G67" s="36"/>
      <c r="H67" s="36"/>
      <c r="I67" s="36"/>
      <c r="J67" s="36"/>
    </row>
    <row r="68" spans="1:10" ht="12.75">
      <c r="A68" s="36"/>
      <c r="B68" s="36"/>
      <c r="C68" s="36"/>
      <c r="D68" s="36"/>
      <c r="E68" s="36"/>
      <c r="F68" s="36"/>
      <c r="G68" s="36"/>
      <c r="H68" s="36"/>
      <c r="I68" s="36"/>
      <c r="J68" s="36"/>
    </row>
    <row r="69" spans="1:10" ht="12.75">
      <c r="A69" s="36"/>
      <c r="B69" s="36"/>
      <c r="C69" s="36"/>
      <c r="D69" s="36"/>
      <c r="E69" s="36"/>
      <c r="F69" s="36"/>
      <c r="G69" s="36"/>
      <c r="H69" s="36"/>
      <c r="I69" s="36"/>
      <c r="J69" s="36"/>
    </row>
    <row r="70" spans="1:10" ht="12.75">
      <c r="A70" s="36"/>
      <c r="B70" s="36"/>
      <c r="C70" s="36"/>
      <c r="D70" s="36"/>
      <c r="E70" s="36"/>
      <c r="F70" s="36"/>
      <c r="G70" s="36"/>
      <c r="H70" s="36"/>
      <c r="I70" s="36"/>
      <c r="J70" s="36"/>
    </row>
    <row r="71" spans="1:10" ht="12.75">
      <c r="A71" s="36"/>
      <c r="B71" s="36"/>
      <c r="C71" s="36"/>
      <c r="D71" s="36"/>
      <c r="E71" s="36"/>
      <c r="F71" s="36"/>
      <c r="G71" s="36"/>
      <c r="H71" s="36"/>
      <c r="I71" s="36"/>
      <c r="J71" s="36"/>
    </row>
    <row r="72" spans="1:10" ht="12.75">
      <c r="A72" s="36"/>
      <c r="B72" s="36"/>
      <c r="C72" s="36"/>
      <c r="D72" s="36"/>
      <c r="E72" s="36"/>
      <c r="F72" s="36"/>
      <c r="G72" s="36"/>
      <c r="H72" s="36"/>
      <c r="I72" s="36"/>
      <c r="J72" s="36"/>
    </row>
    <row r="73" spans="1:10" ht="12.75">
      <c r="A73" s="36"/>
      <c r="B73" s="36"/>
      <c r="C73" s="36"/>
      <c r="D73" s="36"/>
      <c r="E73" s="36"/>
      <c r="F73" s="36"/>
      <c r="G73" s="36"/>
      <c r="H73" s="36"/>
      <c r="I73" s="36"/>
      <c r="J73" s="36"/>
    </row>
    <row r="74" spans="1:10" ht="12.75">
      <c r="A74" s="36"/>
      <c r="B74" s="36"/>
      <c r="C74" s="36"/>
      <c r="D74" s="36"/>
      <c r="E74" s="36"/>
      <c r="F74" s="36"/>
      <c r="G74" s="36"/>
      <c r="H74" s="36"/>
      <c r="I74" s="36"/>
      <c r="J74" s="36"/>
    </row>
    <row r="75" spans="1:10" ht="12.75">
      <c r="A75" s="36"/>
      <c r="B75" s="36"/>
      <c r="C75" s="36"/>
      <c r="D75" s="36"/>
      <c r="E75" s="36"/>
      <c r="F75" s="36"/>
      <c r="G75" s="36"/>
      <c r="H75" s="36"/>
      <c r="I75" s="36"/>
      <c r="J75" s="36"/>
    </row>
    <row r="76" spans="1:10" ht="12.75">
      <c r="A76" s="36"/>
      <c r="B76" s="36"/>
      <c r="C76" s="36"/>
      <c r="D76" s="36"/>
      <c r="E76" s="36"/>
      <c r="F76" s="36"/>
      <c r="G76" s="36"/>
      <c r="H76" s="36"/>
      <c r="I76" s="36"/>
      <c r="J76" s="36"/>
    </row>
    <row r="77" spans="1:10" ht="12.75">
      <c r="A77" s="36"/>
      <c r="B77" s="36"/>
      <c r="C77" s="36"/>
      <c r="D77" s="36"/>
      <c r="E77" s="36"/>
      <c r="F77" s="36"/>
      <c r="G77" s="36"/>
      <c r="H77" s="36"/>
      <c r="I77" s="36"/>
      <c r="J77" s="36"/>
    </row>
    <row r="78" spans="1:10" ht="12.75">
      <c r="A78" s="36"/>
      <c r="B78" s="36"/>
      <c r="C78" s="36"/>
      <c r="D78" s="36"/>
      <c r="E78" s="36"/>
      <c r="F78" s="36"/>
      <c r="G78" s="36"/>
      <c r="H78" s="36"/>
      <c r="I78" s="36"/>
      <c r="J78" s="36"/>
    </row>
    <row r="79" spans="1:10" ht="12.75">
      <c r="A79" s="36"/>
      <c r="B79" s="36"/>
      <c r="C79" s="36"/>
      <c r="D79" s="36"/>
      <c r="E79" s="36"/>
      <c r="F79" s="36"/>
      <c r="G79" s="36"/>
      <c r="H79" s="36"/>
      <c r="I79" s="36"/>
      <c r="J79" s="36"/>
    </row>
    <row r="80" spans="1:10" ht="12.75">
      <c r="A80" s="36"/>
      <c r="B80" s="36"/>
      <c r="C80" s="36"/>
      <c r="D80" s="36"/>
      <c r="E80" s="36"/>
      <c r="F80" s="36"/>
      <c r="G80" s="36"/>
      <c r="H80" s="36"/>
      <c r="I80" s="36"/>
      <c r="J80" s="36"/>
    </row>
    <row r="81" spans="1:10" ht="12.75">
      <c r="A81" s="36"/>
      <c r="B81" s="36"/>
      <c r="C81" s="36"/>
      <c r="D81" s="36"/>
      <c r="E81" s="36"/>
      <c r="F81" s="36"/>
      <c r="G81" s="36"/>
      <c r="H81" s="36"/>
      <c r="I81" s="36"/>
      <c r="J81" s="36"/>
    </row>
  </sheetData>
  <sheetProtection/>
  <mergeCells count="78">
    <mergeCell ref="A57:G57"/>
    <mergeCell ref="A58:G58"/>
    <mergeCell ref="A59:J59"/>
    <mergeCell ref="A60:A66"/>
    <mergeCell ref="B62:B63"/>
    <mergeCell ref="C64:G64"/>
    <mergeCell ref="C65:G65"/>
    <mergeCell ref="C66:G66"/>
    <mergeCell ref="C62:G62"/>
    <mergeCell ref="C63:G63"/>
    <mergeCell ref="A53:G53"/>
    <mergeCell ref="A54:G54"/>
    <mergeCell ref="A55:G55"/>
    <mergeCell ref="A56:G56"/>
    <mergeCell ref="A49:A52"/>
    <mergeCell ref="B49:G49"/>
    <mergeCell ref="B50:G50"/>
    <mergeCell ref="B51:G51"/>
    <mergeCell ref="B52:G52"/>
    <mergeCell ref="A43:G43"/>
    <mergeCell ref="A44:G44"/>
    <mergeCell ref="A45:A48"/>
    <mergeCell ref="B45:G45"/>
    <mergeCell ref="B46:G46"/>
    <mergeCell ref="B47:G47"/>
    <mergeCell ref="B48:G48"/>
    <mergeCell ref="B37:G37"/>
    <mergeCell ref="A38:A42"/>
    <mergeCell ref="B38:G38"/>
    <mergeCell ref="B39:G39"/>
    <mergeCell ref="B40:G40"/>
    <mergeCell ref="B41:G41"/>
    <mergeCell ref="B42:G42"/>
    <mergeCell ref="A29:A30"/>
    <mergeCell ref="B29:G29"/>
    <mergeCell ref="B30:G30"/>
    <mergeCell ref="A31:A37"/>
    <mergeCell ref="B31:G31"/>
    <mergeCell ref="B32:G32"/>
    <mergeCell ref="B33:G33"/>
    <mergeCell ref="B34:G34"/>
    <mergeCell ref="B35:G35"/>
    <mergeCell ref="B36:G36"/>
    <mergeCell ref="B26:G26"/>
    <mergeCell ref="B27:G27"/>
    <mergeCell ref="A28:G28"/>
    <mergeCell ref="A14:A27"/>
    <mergeCell ref="B14:G14"/>
    <mergeCell ref="B16:G16"/>
    <mergeCell ref="B15:G15"/>
    <mergeCell ref="B17:G17"/>
    <mergeCell ref="B18:G18"/>
    <mergeCell ref="B19:G19"/>
    <mergeCell ref="B20:G20"/>
    <mergeCell ref="B21:G21"/>
    <mergeCell ref="B22:B25"/>
    <mergeCell ref="C22:C23"/>
    <mergeCell ref="D22:G22"/>
    <mergeCell ref="D23:G23"/>
    <mergeCell ref="C24:G24"/>
    <mergeCell ref="C25:G25"/>
    <mergeCell ref="B10:G10"/>
    <mergeCell ref="D3:E3"/>
    <mergeCell ref="F3:G3"/>
    <mergeCell ref="H3:I3"/>
    <mergeCell ref="A2:C3"/>
    <mergeCell ref="D2:I2"/>
    <mergeCell ref="A4:A13"/>
    <mergeCell ref="A1:J1"/>
    <mergeCell ref="B12:G12"/>
    <mergeCell ref="B13:G13"/>
    <mergeCell ref="B4:C4"/>
    <mergeCell ref="B5:B6"/>
    <mergeCell ref="B7:C7"/>
    <mergeCell ref="B11:G11"/>
    <mergeCell ref="J2:J3"/>
    <mergeCell ref="B8:G8"/>
    <mergeCell ref="B9:G9"/>
  </mergeCells>
  <printOptions/>
  <pageMargins left="0.17" right="0.24" top="0.66" bottom="1" header="0.49" footer="0.4921259845"/>
  <pageSetup horizontalDpi="300" verticalDpi="300" orientation="portrait" paperSize="9" r:id="rId1"/>
  <ignoredErrors>
    <ignoredError sqref="B60:B61 B64:B66" numberStoredAsText="1"/>
  </ignoredErrors>
</worksheet>
</file>

<file path=xl/worksheets/sheet4.xml><?xml version="1.0" encoding="utf-8"?>
<worksheet xmlns="http://schemas.openxmlformats.org/spreadsheetml/2006/main" xmlns:r="http://schemas.openxmlformats.org/officeDocument/2006/relationships">
  <dimension ref="A1:P41"/>
  <sheetViews>
    <sheetView workbookViewId="0" topLeftCell="A28">
      <selection activeCell="L29" sqref="L29:M31"/>
    </sheetView>
  </sheetViews>
  <sheetFormatPr defaultColWidth="11.421875" defaultRowHeight="12.75"/>
  <cols>
    <col min="1" max="1" width="3.57421875" style="0" customWidth="1"/>
    <col min="2" max="2" width="4.421875" style="0" customWidth="1"/>
    <col min="4" max="4" width="21.28125" style="0" customWidth="1"/>
    <col min="5" max="5" width="6.00390625" style="0" customWidth="1"/>
    <col min="7" max="7" width="5.140625" style="0" customWidth="1"/>
    <col min="8" max="8" width="21.7109375" style="0" customWidth="1"/>
    <col min="9" max="9" width="5.7109375" style="0" customWidth="1"/>
    <col min="10" max="10" width="16.28125" style="0" customWidth="1"/>
    <col min="11" max="11" width="5.00390625" style="0" customWidth="1"/>
    <col min="12" max="12" width="9.421875" style="0" customWidth="1"/>
    <col min="13" max="13" width="4.00390625" style="0" customWidth="1"/>
    <col min="14" max="14" width="7.7109375" style="0" customWidth="1"/>
    <col min="15" max="15" width="4.8515625" style="0" customWidth="1"/>
    <col min="16" max="16" width="5.8515625" style="0" customWidth="1"/>
  </cols>
  <sheetData>
    <row r="1" spans="1:16" ht="13.5" thickBot="1">
      <c r="A1" s="297" t="s">
        <v>360</v>
      </c>
      <c r="B1" s="297"/>
      <c r="C1" s="297"/>
      <c r="D1" s="297"/>
      <c r="E1" s="297"/>
      <c r="F1" s="297"/>
      <c r="G1" s="297"/>
      <c r="H1" s="297"/>
      <c r="I1" s="297"/>
      <c r="J1" s="297"/>
      <c r="K1" s="297"/>
      <c r="L1" s="297"/>
      <c r="M1" s="297"/>
      <c r="N1" s="297"/>
      <c r="O1" s="297"/>
      <c r="P1" s="298"/>
    </row>
    <row r="2" spans="1:16" ht="12.75" customHeight="1">
      <c r="A2" s="299" t="s">
        <v>361</v>
      </c>
      <c r="B2" s="138"/>
      <c r="C2" s="223" t="s">
        <v>362</v>
      </c>
      <c r="D2" s="224"/>
      <c r="E2" s="224"/>
      <c r="F2" s="224"/>
      <c r="G2" s="224"/>
      <c r="H2" s="224"/>
      <c r="I2" s="224"/>
      <c r="J2" s="224"/>
      <c r="K2" s="224"/>
      <c r="L2" s="279"/>
      <c r="M2" s="74" t="s">
        <v>366</v>
      </c>
      <c r="N2" s="211"/>
      <c r="O2" s="212"/>
      <c r="P2" s="213"/>
    </row>
    <row r="3" spans="1:16" ht="12.75">
      <c r="A3" s="299"/>
      <c r="B3" s="138"/>
      <c r="C3" s="215" t="s">
        <v>363</v>
      </c>
      <c r="D3" s="216"/>
      <c r="E3" s="216"/>
      <c r="F3" s="216"/>
      <c r="G3" s="216"/>
      <c r="H3" s="216"/>
      <c r="I3" s="216"/>
      <c r="J3" s="216"/>
      <c r="K3" s="216"/>
      <c r="L3" s="236"/>
      <c r="M3" s="73" t="s">
        <v>367</v>
      </c>
      <c r="N3" s="234"/>
      <c r="O3" s="235"/>
      <c r="P3" s="207"/>
    </row>
    <row r="4" spans="1:16" ht="12.75">
      <c r="A4" s="299"/>
      <c r="B4" s="138"/>
      <c r="C4" s="124" t="s">
        <v>439</v>
      </c>
      <c r="D4" s="142"/>
      <c r="E4" s="215" t="s">
        <v>364</v>
      </c>
      <c r="F4" s="216"/>
      <c r="G4" s="216"/>
      <c r="H4" s="216"/>
      <c r="I4" s="236"/>
      <c r="J4" s="234"/>
      <c r="K4" s="235"/>
      <c r="L4" s="207"/>
      <c r="M4" s="315"/>
      <c r="N4" s="316"/>
      <c r="O4" s="316"/>
      <c r="P4" s="317"/>
    </row>
    <row r="5" spans="1:16" ht="12.75">
      <c r="A5" s="299"/>
      <c r="B5" s="138"/>
      <c r="C5" s="208"/>
      <c r="D5" s="210"/>
      <c r="E5" s="234"/>
      <c r="F5" s="235"/>
      <c r="G5" s="235"/>
      <c r="H5" s="235"/>
      <c r="I5" s="207"/>
      <c r="J5" s="211"/>
      <c r="K5" s="212"/>
      <c r="L5" s="213"/>
      <c r="M5" s="318"/>
      <c r="N5" s="319"/>
      <c r="O5" s="319"/>
      <c r="P5" s="320"/>
    </row>
    <row r="6" spans="1:16" ht="12.75">
      <c r="A6" s="299"/>
      <c r="B6" s="138"/>
      <c r="C6" s="143"/>
      <c r="D6" s="112"/>
      <c r="E6" s="215" t="s">
        <v>365</v>
      </c>
      <c r="F6" s="216"/>
      <c r="G6" s="216"/>
      <c r="H6" s="216"/>
      <c r="I6" s="236"/>
      <c r="J6" s="234"/>
      <c r="K6" s="235"/>
      <c r="L6" s="207"/>
      <c r="M6" s="73" t="s">
        <v>368</v>
      </c>
      <c r="N6" s="234"/>
      <c r="O6" s="235"/>
      <c r="P6" s="207"/>
    </row>
    <row r="7" spans="1:16" ht="13.5" thickBot="1">
      <c r="A7" s="300"/>
      <c r="B7" s="296"/>
      <c r="C7" s="292" t="s">
        <v>380</v>
      </c>
      <c r="D7" s="293"/>
      <c r="E7" s="293"/>
      <c r="F7" s="293"/>
      <c r="G7" s="293"/>
      <c r="H7" s="293"/>
      <c r="I7" s="293"/>
      <c r="J7" s="293"/>
      <c r="K7" s="293"/>
      <c r="L7" s="294"/>
      <c r="M7" s="78" t="s">
        <v>369</v>
      </c>
      <c r="N7" s="165">
        <f>N2+N3+N6</f>
        <v>0</v>
      </c>
      <c r="O7" s="246"/>
      <c r="P7" s="166"/>
    </row>
    <row r="8" spans="1:16" ht="12.75" customHeight="1">
      <c r="A8" s="299" t="s">
        <v>370</v>
      </c>
      <c r="B8" s="138"/>
      <c r="C8" s="321" t="s">
        <v>371</v>
      </c>
      <c r="D8" s="322"/>
      <c r="E8" s="323"/>
      <c r="F8" s="229" t="s">
        <v>372</v>
      </c>
      <c r="G8" s="230"/>
      <c r="H8" s="230"/>
      <c r="I8" s="230"/>
      <c r="J8" s="230"/>
      <c r="K8" s="230"/>
      <c r="L8" s="283"/>
      <c r="M8" s="74" t="s">
        <v>374</v>
      </c>
      <c r="N8" s="188"/>
      <c r="O8" s="169"/>
      <c r="P8" s="189"/>
    </row>
    <row r="9" spans="1:16" ht="12.75">
      <c r="A9" s="299"/>
      <c r="B9" s="138"/>
      <c r="C9" s="208"/>
      <c r="D9" s="209"/>
      <c r="E9" s="210"/>
      <c r="F9" s="215" t="s">
        <v>373</v>
      </c>
      <c r="G9" s="216"/>
      <c r="H9" s="216"/>
      <c r="I9" s="216"/>
      <c r="J9" s="216"/>
      <c r="K9" s="216"/>
      <c r="L9" s="236"/>
      <c r="M9" s="73" t="s">
        <v>375</v>
      </c>
      <c r="N9" s="234"/>
      <c r="O9" s="235"/>
      <c r="P9" s="207"/>
    </row>
    <row r="10" spans="1:16" ht="12.75">
      <c r="A10" s="299"/>
      <c r="B10" s="138"/>
      <c r="C10" s="143"/>
      <c r="D10" s="144"/>
      <c r="E10" s="112"/>
      <c r="F10" s="215" t="s">
        <v>123</v>
      </c>
      <c r="G10" s="216"/>
      <c r="H10" s="216"/>
      <c r="I10" s="216"/>
      <c r="J10" s="216"/>
      <c r="K10" s="216"/>
      <c r="L10" s="236"/>
      <c r="M10" s="73" t="s">
        <v>376</v>
      </c>
      <c r="N10" s="234"/>
      <c r="O10" s="235"/>
      <c r="P10" s="207"/>
    </row>
    <row r="11" spans="1:16" ht="12.75">
      <c r="A11" s="299"/>
      <c r="B11" s="138"/>
      <c r="C11" s="215" t="s">
        <v>377</v>
      </c>
      <c r="D11" s="216"/>
      <c r="E11" s="216"/>
      <c r="F11" s="216"/>
      <c r="G11" s="216"/>
      <c r="H11" s="216"/>
      <c r="I11" s="216"/>
      <c r="J11" s="216"/>
      <c r="K11" s="216"/>
      <c r="L11" s="236"/>
      <c r="M11" s="73" t="s">
        <v>381</v>
      </c>
      <c r="N11" s="234"/>
      <c r="O11" s="235"/>
      <c r="P11" s="207"/>
    </row>
    <row r="12" spans="1:16" ht="12.75">
      <c r="A12" s="299"/>
      <c r="B12" s="138"/>
      <c r="C12" s="215" t="s">
        <v>378</v>
      </c>
      <c r="D12" s="216"/>
      <c r="E12" s="216"/>
      <c r="F12" s="216"/>
      <c r="G12" s="216"/>
      <c r="H12" s="216"/>
      <c r="I12" s="216"/>
      <c r="J12" s="216"/>
      <c r="K12" s="216"/>
      <c r="L12" s="236"/>
      <c r="M12" s="73" t="s">
        <v>382</v>
      </c>
      <c r="N12" s="234"/>
      <c r="O12" s="235"/>
      <c r="P12" s="207"/>
    </row>
    <row r="13" spans="1:16" ht="12.75">
      <c r="A13" s="299"/>
      <c r="B13" s="138"/>
      <c r="C13" s="215" t="s">
        <v>379</v>
      </c>
      <c r="D13" s="216"/>
      <c r="E13" s="216"/>
      <c r="F13" s="216"/>
      <c r="G13" s="216"/>
      <c r="H13" s="216"/>
      <c r="I13" s="216"/>
      <c r="J13" s="216"/>
      <c r="K13" s="216"/>
      <c r="L13" s="236"/>
      <c r="M13" s="73" t="s">
        <v>383</v>
      </c>
      <c r="N13" s="234"/>
      <c r="O13" s="235"/>
      <c r="P13" s="207"/>
    </row>
    <row r="14" spans="1:16" ht="13.5" thickBot="1">
      <c r="A14" s="300"/>
      <c r="B14" s="296"/>
      <c r="C14" s="312" t="s">
        <v>438</v>
      </c>
      <c r="D14" s="313"/>
      <c r="E14" s="313"/>
      <c r="F14" s="313"/>
      <c r="G14" s="313"/>
      <c r="H14" s="313"/>
      <c r="I14" s="313"/>
      <c r="J14" s="313"/>
      <c r="K14" s="313"/>
      <c r="L14" s="314"/>
      <c r="M14" s="78" t="s">
        <v>384</v>
      </c>
      <c r="N14" s="165">
        <f>SUM(N8:P13)</f>
        <v>0</v>
      </c>
      <c r="O14" s="246"/>
      <c r="P14" s="166"/>
    </row>
    <row r="15" spans="1:16" ht="24.75" customHeight="1">
      <c r="A15" s="301" t="s">
        <v>385</v>
      </c>
      <c r="B15" s="301"/>
      <c r="C15" s="301"/>
      <c r="D15" s="301"/>
      <c r="E15" s="301"/>
      <c r="F15" s="301"/>
      <c r="G15" s="301"/>
      <c r="H15" s="301"/>
      <c r="I15" s="301"/>
      <c r="J15" s="301"/>
      <c r="K15" s="301"/>
      <c r="L15" s="301"/>
      <c r="M15" s="301"/>
      <c r="N15" s="301"/>
      <c r="O15" s="301"/>
      <c r="P15" s="302"/>
    </row>
    <row r="16" spans="1:16" ht="12.75">
      <c r="A16" s="303" t="s">
        <v>386</v>
      </c>
      <c r="B16" s="303"/>
      <c r="C16" s="303"/>
      <c r="D16" s="303"/>
      <c r="E16" s="303"/>
      <c r="F16" s="303"/>
      <c r="G16" s="303"/>
      <c r="H16" s="303"/>
      <c r="I16" s="303"/>
      <c r="J16" s="304"/>
      <c r="K16" s="211" t="s">
        <v>387</v>
      </c>
      <c r="L16" s="212"/>
      <c r="M16" s="213"/>
      <c r="N16" s="211" t="s">
        <v>388</v>
      </c>
      <c r="O16" s="212"/>
      <c r="P16" s="213"/>
    </row>
    <row r="17" spans="1:16" ht="21" customHeight="1">
      <c r="A17" s="305" t="s">
        <v>389</v>
      </c>
      <c r="B17" s="248"/>
      <c r="C17" s="251" t="s">
        <v>390</v>
      </c>
      <c r="D17" s="252"/>
      <c r="E17" s="288" t="s">
        <v>391</v>
      </c>
      <c r="F17" s="241"/>
      <c r="G17" s="241"/>
      <c r="H17" s="242"/>
      <c r="I17" s="42" t="s">
        <v>392</v>
      </c>
      <c r="J17" s="76" t="s">
        <v>436</v>
      </c>
      <c r="K17" s="73" t="s">
        <v>393</v>
      </c>
      <c r="L17" s="234">
        <v>0</v>
      </c>
      <c r="M17" s="207"/>
      <c r="N17" s="234"/>
      <c r="O17" s="235"/>
      <c r="P17" s="207"/>
    </row>
    <row r="18" spans="1:16" ht="21" customHeight="1">
      <c r="A18" s="305"/>
      <c r="B18" s="248"/>
      <c r="C18" s="308" t="s">
        <v>396</v>
      </c>
      <c r="D18" s="309"/>
      <c r="E18" s="309"/>
      <c r="F18" s="309"/>
      <c r="G18" s="309"/>
      <c r="H18" s="309"/>
      <c r="I18" s="309"/>
      <c r="J18" s="310"/>
      <c r="K18" s="73" t="s">
        <v>394</v>
      </c>
      <c r="L18" s="234"/>
      <c r="M18" s="207"/>
      <c r="N18" s="234"/>
      <c r="O18" s="235"/>
      <c r="P18" s="207"/>
    </row>
    <row r="19" spans="1:16" ht="15" customHeight="1" thickBot="1">
      <c r="A19" s="306"/>
      <c r="B19" s="307"/>
      <c r="C19" s="253" t="s">
        <v>397</v>
      </c>
      <c r="D19" s="311"/>
      <c r="E19" s="311"/>
      <c r="F19" s="311"/>
      <c r="G19" s="311"/>
      <c r="H19" s="311"/>
      <c r="I19" s="311"/>
      <c r="J19" s="254"/>
      <c r="K19" s="78" t="s">
        <v>395</v>
      </c>
      <c r="L19" s="165"/>
      <c r="M19" s="166"/>
      <c r="N19" s="165"/>
      <c r="O19" s="246"/>
      <c r="P19" s="166"/>
    </row>
    <row r="20" spans="1:16" ht="12.75">
      <c r="A20" s="295" t="s">
        <v>398</v>
      </c>
      <c r="B20" s="114" t="s">
        <v>399</v>
      </c>
      <c r="C20" s="229" t="s">
        <v>400</v>
      </c>
      <c r="D20" s="230"/>
      <c r="E20" s="230"/>
      <c r="F20" s="230"/>
      <c r="G20" s="230"/>
      <c r="H20" s="230"/>
      <c r="I20" s="230"/>
      <c r="J20" s="283"/>
      <c r="K20" s="74" t="s">
        <v>404</v>
      </c>
      <c r="L20" s="188"/>
      <c r="M20" s="189"/>
      <c r="N20" s="188"/>
      <c r="O20" s="169"/>
      <c r="P20" s="189"/>
    </row>
    <row r="21" spans="1:16" ht="23.25" customHeight="1">
      <c r="A21" s="138"/>
      <c r="B21" s="115"/>
      <c r="C21" s="288" t="s">
        <v>401</v>
      </c>
      <c r="D21" s="242"/>
      <c r="E21" s="288" t="s">
        <v>402</v>
      </c>
      <c r="F21" s="241"/>
      <c r="G21" s="241"/>
      <c r="H21" s="242"/>
      <c r="I21" s="77" t="s">
        <v>403</v>
      </c>
      <c r="J21" s="75" t="s">
        <v>437</v>
      </c>
      <c r="K21" s="73" t="s">
        <v>405</v>
      </c>
      <c r="L21" s="234"/>
      <c r="M21" s="207"/>
      <c r="N21" s="234"/>
      <c r="O21" s="235"/>
      <c r="P21" s="207"/>
    </row>
    <row r="22" spans="1:16" ht="12.75">
      <c r="A22" s="138"/>
      <c r="B22" s="115"/>
      <c r="C22" s="215" t="s">
        <v>412</v>
      </c>
      <c r="D22" s="216"/>
      <c r="E22" s="216"/>
      <c r="F22" s="216"/>
      <c r="G22" s="216"/>
      <c r="H22" s="216"/>
      <c r="I22" s="216"/>
      <c r="J22" s="236"/>
      <c r="K22" s="73" t="s">
        <v>406</v>
      </c>
      <c r="L22" s="234"/>
      <c r="M22" s="207"/>
      <c r="N22" s="234"/>
      <c r="O22" s="235"/>
      <c r="P22" s="207"/>
    </row>
    <row r="23" spans="1:16" ht="12.75">
      <c r="A23" s="138"/>
      <c r="B23" s="115"/>
      <c r="C23" s="215" t="s">
        <v>413</v>
      </c>
      <c r="D23" s="216"/>
      <c r="E23" s="216"/>
      <c r="F23" s="216"/>
      <c r="G23" s="216"/>
      <c r="H23" s="216"/>
      <c r="I23" s="216"/>
      <c r="J23" s="236"/>
      <c r="K23" s="73" t="s">
        <v>407</v>
      </c>
      <c r="L23" s="234"/>
      <c r="M23" s="207"/>
      <c r="N23" s="234"/>
      <c r="O23" s="235"/>
      <c r="P23" s="207"/>
    </row>
    <row r="24" spans="1:16" ht="12.75">
      <c r="A24" s="138"/>
      <c r="B24" s="115"/>
      <c r="C24" s="215" t="s">
        <v>414</v>
      </c>
      <c r="D24" s="216"/>
      <c r="E24" s="216"/>
      <c r="F24" s="216"/>
      <c r="G24" s="216"/>
      <c r="H24" s="216"/>
      <c r="I24" s="216"/>
      <c r="J24" s="236"/>
      <c r="K24" s="73" t="s">
        <v>408</v>
      </c>
      <c r="L24" s="234"/>
      <c r="M24" s="207"/>
      <c r="N24" s="234"/>
      <c r="O24" s="235"/>
      <c r="P24" s="207"/>
    </row>
    <row r="25" spans="1:16" ht="12.75">
      <c r="A25" s="138"/>
      <c r="B25" s="115"/>
      <c r="C25" s="215" t="s">
        <v>415</v>
      </c>
      <c r="D25" s="216"/>
      <c r="E25" s="216"/>
      <c r="F25" s="216"/>
      <c r="G25" s="216"/>
      <c r="H25" s="216"/>
      <c r="I25" s="216"/>
      <c r="J25" s="236"/>
      <c r="K25" s="73" t="s">
        <v>409</v>
      </c>
      <c r="L25" s="234"/>
      <c r="M25" s="207"/>
      <c r="N25" s="234"/>
      <c r="O25" s="235"/>
      <c r="P25" s="207"/>
    </row>
    <row r="26" spans="1:16" ht="12.75">
      <c r="A26" s="138"/>
      <c r="B26" s="116"/>
      <c r="C26" s="225" t="s">
        <v>416</v>
      </c>
      <c r="D26" s="226"/>
      <c r="E26" s="226"/>
      <c r="F26" s="226"/>
      <c r="G26" s="226"/>
      <c r="H26" s="226"/>
      <c r="I26" s="226"/>
      <c r="J26" s="287"/>
      <c r="K26" s="73" t="s">
        <v>410</v>
      </c>
      <c r="L26" s="234"/>
      <c r="M26" s="207"/>
      <c r="N26" s="234"/>
      <c r="O26" s="235"/>
      <c r="P26" s="207"/>
    </row>
    <row r="27" spans="1:16" ht="12.75">
      <c r="A27" s="138"/>
      <c r="B27" s="284" t="s">
        <v>417</v>
      </c>
      <c r="C27" s="215" t="s">
        <v>418</v>
      </c>
      <c r="D27" s="216"/>
      <c r="E27" s="216"/>
      <c r="F27" s="216"/>
      <c r="G27" s="216"/>
      <c r="H27" s="216"/>
      <c r="I27" s="216"/>
      <c r="J27" s="236"/>
      <c r="K27" s="73" t="s">
        <v>411</v>
      </c>
      <c r="L27" s="234"/>
      <c r="M27" s="207"/>
      <c r="N27" s="234"/>
      <c r="O27" s="235"/>
      <c r="P27" s="207"/>
    </row>
    <row r="28" spans="1:16" ht="24" customHeight="1">
      <c r="A28" s="138"/>
      <c r="B28" s="285"/>
      <c r="C28" s="288" t="s">
        <v>419</v>
      </c>
      <c r="D28" s="241"/>
      <c r="E28" s="241"/>
      <c r="F28" s="242"/>
      <c r="G28" s="77" t="s">
        <v>420</v>
      </c>
      <c r="H28" s="289" t="s">
        <v>458</v>
      </c>
      <c r="I28" s="290"/>
      <c r="J28" s="291"/>
      <c r="K28" s="73" t="s">
        <v>421</v>
      </c>
      <c r="L28" s="234"/>
      <c r="M28" s="207"/>
      <c r="N28" s="234"/>
      <c r="O28" s="235"/>
      <c r="P28" s="207"/>
    </row>
    <row r="29" spans="1:16" ht="13.5" thickBot="1">
      <c r="A29" s="296"/>
      <c r="B29" s="286"/>
      <c r="C29" s="292" t="s">
        <v>422</v>
      </c>
      <c r="D29" s="293"/>
      <c r="E29" s="293"/>
      <c r="F29" s="293"/>
      <c r="G29" s="293"/>
      <c r="H29" s="293"/>
      <c r="I29" s="293"/>
      <c r="J29" s="294"/>
      <c r="K29" s="78" t="s">
        <v>423</v>
      </c>
      <c r="L29" s="165"/>
      <c r="M29" s="166"/>
      <c r="N29" s="165"/>
      <c r="O29" s="246"/>
      <c r="P29" s="166"/>
    </row>
    <row r="30" spans="1:16" ht="12.75">
      <c r="A30" s="265" t="s">
        <v>424</v>
      </c>
      <c r="B30" s="266"/>
      <c r="C30" s="223" t="s">
        <v>425</v>
      </c>
      <c r="D30" s="224"/>
      <c r="E30" s="224"/>
      <c r="F30" s="224"/>
      <c r="G30" s="224"/>
      <c r="H30" s="224"/>
      <c r="I30" s="224"/>
      <c r="J30" s="279"/>
      <c r="K30" s="42" t="s">
        <v>427</v>
      </c>
      <c r="L30" s="188"/>
      <c r="M30" s="189"/>
      <c r="N30" s="188"/>
      <c r="O30" s="169"/>
      <c r="P30" s="189"/>
    </row>
    <row r="31" spans="1:16" ht="25.5" customHeight="1" thickBot="1">
      <c r="A31" s="269"/>
      <c r="B31" s="270"/>
      <c r="C31" s="280" t="s">
        <v>426</v>
      </c>
      <c r="D31" s="281"/>
      <c r="E31" s="281"/>
      <c r="F31" s="281"/>
      <c r="G31" s="281"/>
      <c r="H31" s="281"/>
      <c r="I31" s="281"/>
      <c r="J31" s="282"/>
      <c r="K31" s="79" t="s">
        <v>428</v>
      </c>
      <c r="L31" s="165"/>
      <c r="M31" s="166"/>
      <c r="N31" s="165"/>
      <c r="O31" s="246"/>
      <c r="P31" s="166"/>
    </row>
    <row r="32" spans="1:16" ht="25.5" customHeight="1">
      <c r="A32" s="265" t="s">
        <v>345</v>
      </c>
      <c r="B32" s="266"/>
      <c r="C32" s="176" t="s">
        <v>429</v>
      </c>
      <c r="D32" s="271"/>
      <c r="E32" s="271"/>
      <c r="F32" s="271"/>
      <c r="G32" s="271"/>
      <c r="H32" s="271"/>
      <c r="I32" s="271"/>
      <c r="J32" s="272"/>
      <c r="K32" s="42" t="s">
        <v>432</v>
      </c>
      <c r="L32" s="188"/>
      <c r="M32" s="189"/>
      <c r="N32" s="188"/>
      <c r="O32" s="169"/>
      <c r="P32" s="189"/>
    </row>
    <row r="33" spans="1:16" ht="25.5" customHeight="1">
      <c r="A33" s="267"/>
      <c r="B33" s="268"/>
      <c r="C33" s="273" t="s">
        <v>430</v>
      </c>
      <c r="D33" s="274"/>
      <c r="E33" s="274"/>
      <c r="F33" s="274"/>
      <c r="G33" s="274"/>
      <c r="H33" s="274"/>
      <c r="I33" s="274"/>
      <c r="J33" s="275"/>
      <c r="K33" s="77" t="s">
        <v>433</v>
      </c>
      <c r="L33" s="234"/>
      <c r="M33" s="207"/>
      <c r="N33" s="206"/>
      <c r="O33" s="264"/>
      <c r="P33" s="255"/>
    </row>
    <row r="34" spans="1:16" ht="26.25" customHeight="1" thickBot="1">
      <c r="A34" s="269"/>
      <c r="B34" s="270"/>
      <c r="C34" s="276" t="s">
        <v>431</v>
      </c>
      <c r="D34" s="277"/>
      <c r="E34" s="277"/>
      <c r="F34" s="277"/>
      <c r="G34" s="277"/>
      <c r="H34" s="277"/>
      <c r="I34" s="277"/>
      <c r="J34" s="278"/>
      <c r="K34" s="79" t="s">
        <v>434</v>
      </c>
      <c r="L34" s="165"/>
      <c r="M34" s="166"/>
      <c r="N34" s="190"/>
      <c r="O34" s="193"/>
      <c r="P34" s="191"/>
    </row>
    <row r="35" spans="1:16" ht="21.75" customHeight="1">
      <c r="A35" s="247" t="s">
        <v>435</v>
      </c>
      <c r="B35" s="248"/>
      <c r="C35" s="251" t="s">
        <v>440</v>
      </c>
      <c r="D35" s="252"/>
      <c r="E35" s="42" t="s">
        <v>441</v>
      </c>
      <c r="F35" s="188"/>
      <c r="G35" s="189"/>
      <c r="H35" s="74" t="s">
        <v>447</v>
      </c>
      <c r="I35" s="42" t="s">
        <v>448</v>
      </c>
      <c r="J35" s="188"/>
      <c r="K35" s="169"/>
      <c r="L35" s="189"/>
      <c r="M35" s="188" t="s">
        <v>453</v>
      </c>
      <c r="N35" s="189"/>
      <c r="O35" s="42" t="s">
        <v>454</v>
      </c>
      <c r="P35" s="21"/>
    </row>
    <row r="36" spans="1:16" ht="18" customHeight="1" thickBot="1">
      <c r="A36" s="247"/>
      <c r="B36" s="248"/>
      <c r="C36" s="253" t="s">
        <v>443</v>
      </c>
      <c r="D36" s="254"/>
      <c r="E36" s="79" t="s">
        <v>442</v>
      </c>
      <c r="F36" s="165"/>
      <c r="G36" s="166"/>
      <c r="H36" s="78" t="s">
        <v>447</v>
      </c>
      <c r="I36" s="79" t="s">
        <v>449</v>
      </c>
      <c r="J36" s="165"/>
      <c r="K36" s="246"/>
      <c r="L36" s="166"/>
      <c r="M36" s="165" t="s">
        <v>453</v>
      </c>
      <c r="N36" s="166"/>
      <c r="O36" s="79" t="s">
        <v>455</v>
      </c>
      <c r="P36" s="7"/>
    </row>
    <row r="37" spans="1:16" ht="24.75" customHeight="1" thickBot="1">
      <c r="A37" s="249"/>
      <c r="B37" s="250"/>
      <c r="C37" s="258" t="s">
        <v>444</v>
      </c>
      <c r="D37" s="259"/>
      <c r="E37" s="259"/>
      <c r="F37" s="260"/>
      <c r="G37" s="80" t="s">
        <v>445</v>
      </c>
      <c r="H37" s="81" t="s">
        <v>451</v>
      </c>
      <c r="I37" s="80" t="s">
        <v>450</v>
      </c>
      <c r="J37" s="243" t="s">
        <v>457</v>
      </c>
      <c r="K37" s="244"/>
      <c r="L37" s="80" t="s">
        <v>456</v>
      </c>
      <c r="M37" s="22"/>
      <c r="N37" s="22"/>
      <c r="O37" s="22"/>
      <c r="P37" s="22"/>
    </row>
    <row r="38" spans="1:16" ht="12.75">
      <c r="A38" s="206"/>
      <c r="B38" s="255"/>
      <c r="C38" s="261" t="s">
        <v>452</v>
      </c>
      <c r="D38" s="262"/>
      <c r="E38" s="262"/>
      <c r="F38" s="263"/>
      <c r="G38" s="42" t="s">
        <v>446</v>
      </c>
      <c r="H38" s="211"/>
      <c r="I38" s="212"/>
      <c r="J38" s="212"/>
      <c r="K38" s="212"/>
      <c r="L38" s="212"/>
      <c r="M38" s="212"/>
      <c r="N38" s="212"/>
      <c r="O38" s="212"/>
      <c r="P38" s="213"/>
    </row>
    <row r="39" spans="1:16" ht="12.75">
      <c r="A39" s="256"/>
      <c r="B39" s="257"/>
      <c r="C39" s="245" t="s">
        <v>461</v>
      </c>
      <c r="D39" s="216"/>
      <c r="E39" s="216"/>
      <c r="F39" s="216"/>
      <c r="G39" s="216"/>
      <c r="H39" s="216"/>
      <c r="I39" s="216"/>
      <c r="J39" s="236"/>
      <c r="K39" s="73" t="s">
        <v>459</v>
      </c>
      <c r="L39" s="234"/>
      <c r="M39" s="207"/>
      <c r="N39" s="234"/>
      <c r="O39" s="235"/>
      <c r="P39" s="207"/>
    </row>
    <row r="40" spans="1:16" ht="12.75">
      <c r="A40" s="256"/>
      <c r="B40" s="257"/>
      <c r="C40" s="215" t="s">
        <v>462</v>
      </c>
      <c r="D40" s="216"/>
      <c r="E40" s="216"/>
      <c r="F40" s="216"/>
      <c r="G40" s="216"/>
      <c r="H40" s="216"/>
      <c r="I40" s="216"/>
      <c r="J40" s="236"/>
      <c r="K40" s="73" t="s">
        <v>460</v>
      </c>
      <c r="L40" s="234" t="s">
        <v>464</v>
      </c>
      <c r="M40" s="207"/>
      <c r="N40" s="234" t="s">
        <v>465</v>
      </c>
      <c r="O40" s="235"/>
      <c r="P40" s="207"/>
    </row>
    <row r="41" spans="1:16" ht="24.75" customHeight="1">
      <c r="A41" s="211"/>
      <c r="B41" s="213"/>
      <c r="C41" s="239" t="s">
        <v>466</v>
      </c>
      <c r="D41" s="240"/>
      <c r="E41" s="241" t="s">
        <v>467</v>
      </c>
      <c r="F41" s="241"/>
      <c r="G41" s="241"/>
      <c r="H41" s="241"/>
      <c r="I41" s="241"/>
      <c r="J41" s="241" t="s">
        <v>468</v>
      </c>
      <c r="K41" s="241"/>
      <c r="L41" s="241"/>
      <c r="M41" s="242"/>
      <c r="N41" s="77" t="s">
        <v>463</v>
      </c>
      <c r="O41" s="237">
        <v>1</v>
      </c>
      <c r="P41" s="238"/>
    </row>
  </sheetData>
  <mergeCells count="123">
    <mergeCell ref="N2:P2"/>
    <mergeCell ref="N3:P3"/>
    <mergeCell ref="C17:D17"/>
    <mergeCell ref="E17:H17"/>
    <mergeCell ref="E4:I4"/>
    <mergeCell ref="C4:D6"/>
    <mergeCell ref="E5:I5"/>
    <mergeCell ref="N6:P6"/>
    <mergeCell ref="N7:P7"/>
    <mergeCell ref="C8:E10"/>
    <mergeCell ref="N8:P8"/>
    <mergeCell ref="J4:L4"/>
    <mergeCell ref="M4:P5"/>
    <mergeCell ref="N12:P12"/>
    <mergeCell ref="N13:P13"/>
    <mergeCell ref="F9:L9"/>
    <mergeCell ref="F10:L10"/>
    <mergeCell ref="N9:P9"/>
    <mergeCell ref="N10:P10"/>
    <mergeCell ref="N11:P11"/>
    <mergeCell ref="C11:L11"/>
    <mergeCell ref="C12:L12"/>
    <mergeCell ref="C13:L13"/>
    <mergeCell ref="N14:P14"/>
    <mergeCell ref="K16:M16"/>
    <mergeCell ref="N16:P16"/>
    <mergeCell ref="C27:J27"/>
    <mergeCell ref="L27:M27"/>
    <mergeCell ref="N20:P20"/>
    <mergeCell ref="N21:P21"/>
    <mergeCell ref="N22:P22"/>
    <mergeCell ref="N23:P23"/>
    <mergeCell ref="N24:P24"/>
    <mergeCell ref="C2:L2"/>
    <mergeCell ref="C3:L3"/>
    <mergeCell ref="F8:L8"/>
    <mergeCell ref="E6:I6"/>
    <mergeCell ref="C7:L7"/>
    <mergeCell ref="J6:L6"/>
    <mergeCell ref="J5:L5"/>
    <mergeCell ref="C14:L14"/>
    <mergeCell ref="L17:M17"/>
    <mergeCell ref="L18:M18"/>
    <mergeCell ref="L19:M19"/>
    <mergeCell ref="N17:P17"/>
    <mergeCell ref="N18:P18"/>
    <mergeCell ref="N19:P19"/>
    <mergeCell ref="C18:J18"/>
    <mergeCell ref="C19:J19"/>
    <mergeCell ref="A20:A29"/>
    <mergeCell ref="A1:P1"/>
    <mergeCell ref="A2:B7"/>
    <mergeCell ref="A8:B14"/>
    <mergeCell ref="A15:P15"/>
    <mergeCell ref="A16:J16"/>
    <mergeCell ref="A17:B19"/>
    <mergeCell ref="B20:B26"/>
    <mergeCell ref="C21:D21"/>
    <mergeCell ref="E21:H21"/>
    <mergeCell ref="C20:J20"/>
    <mergeCell ref="B27:B29"/>
    <mergeCell ref="C22:J22"/>
    <mergeCell ref="C23:J23"/>
    <mergeCell ref="C24:J24"/>
    <mergeCell ref="C25:J25"/>
    <mergeCell ref="C26:J26"/>
    <mergeCell ref="C28:F28"/>
    <mergeCell ref="H28:J28"/>
    <mergeCell ref="C29:J29"/>
    <mergeCell ref="A30:B31"/>
    <mergeCell ref="C30:J30"/>
    <mergeCell ref="C31:J31"/>
    <mergeCell ref="L20:M20"/>
    <mergeCell ref="L21:M21"/>
    <mergeCell ref="L22:M22"/>
    <mergeCell ref="L23:M23"/>
    <mergeCell ref="L24:M24"/>
    <mergeCell ref="L25:M25"/>
    <mergeCell ref="L26:M26"/>
    <mergeCell ref="L28:M28"/>
    <mergeCell ref="L29:M29"/>
    <mergeCell ref="L30:M30"/>
    <mergeCell ref="L31:M31"/>
    <mergeCell ref="A32:B34"/>
    <mergeCell ref="C32:J32"/>
    <mergeCell ref="C33:J33"/>
    <mergeCell ref="C34:J34"/>
    <mergeCell ref="L32:M32"/>
    <mergeCell ref="L33:M33"/>
    <mergeCell ref="L34:M34"/>
    <mergeCell ref="N33:P34"/>
    <mergeCell ref="N25:P25"/>
    <mergeCell ref="N26:P26"/>
    <mergeCell ref="N27:P27"/>
    <mergeCell ref="N28:P28"/>
    <mergeCell ref="N29:P29"/>
    <mergeCell ref="N30:P30"/>
    <mergeCell ref="N31:P31"/>
    <mergeCell ref="N32:P32"/>
    <mergeCell ref="A35:B37"/>
    <mergeCell ref="C35:D35"/>
    <mergeCell ref="C36:D36"/>
    <mergeCell ref="A38:B41"/>
    <mergeCell ref="C37:F37"/>
    <mergeCell ref="F35:G35"/>
    <mergeCell ref="F36:G36"/>
    <mergeCell ref="C38:F38"/>
    <mergeCell ref="M35:N35"/>
    <mergeCell ref="M36:N36"/>
    <mergeCell ref="J35:L35"/>
    <mergeCell ref="J36:L36"/>
    <mergeCell ref="J37:K37"/>
    <mergeCell ref="H38:P38"/>
    <mergeCell ref="C39:J39"/>
    <mergeCell ref="L39:M39"/>
    <mergeCell ref="N39:P39"/>
    <mergeCell ref="L40:M40"/>
    <mergeCell ref="N40:P40"/>
    <mergeCell ref="C40:J40"/>
    <mergeCell ref="O41:P41"/>
    <mergeCell ref="C41:D41"/>
    <mergeCell ref="E41:I41"/>
    <mergeCell ref="J41:M41"/>
  </mergeCells>
  <printOptions/>
  <pageMargins left="0.16" right="0.21" top="0.26" bottom="0.31" header="0.4921259845" footer="0.2"/>
  <pageSetup orientation="landscape" paperSize="9" r:id="rId1"/>
</worksheet>
</file>

<file path=xl/worksheets/sheet5.xml><?xml version="1.0" encoding="utf-8"?>
<worksheet xmlns="http://schemas.openxmlformats.org/spreadsheetml/2006/main" xmlns:r="http://schemas.openxmlformats.org/officeDocument/2006/relationships">
  <dimension ref="A1:H169"/>
  <sheetViews>
    <sheetView workbookViewId="0" topLeftCell="A13">
      <selection activeCell="H7" sqref="H7"/>
    </sheetView>
  </sheetViews>
  <sheetFormatPr defaultColWidth="11.421875" defaultRowHeight="12.75"/>
  <cols>
    <col min="1" max="1" width="43.28125" style="0" customWidth="1"/>
    <col min="2" max="2" width="4.140625" style="83" customWidth="1"/>
    <col min="3" max="4" width="11.421875" style="83" customWidth="1"/>
    <col min="5" max="5" width="12.140625" style="83" bestFit="1" customWidth="1"/>
  </cols>
  <sheetData>
    <row r="1" spans="1:5" ht="16.5" thickBot="1">
      <c r="A1" s="192" t="s">
        <v>594</v>
      </c>
      <c r="B1" s="193"/>
      <c r="C1" s="193"/>
      <c r="D1" s="193"/>
      <c r="E1" s="193"/>
    </row>
    <row r="2" spans="1:5" ht="12.75">
      <c r="A2" s="21"/>
      <c r="B2" s="74"/>
      <c r="C2" s="74" t="s">
        <v>475</v>
      </c>
      <c r="D2" s="74" t="s">
        <v>476</v>
      </c>
      <c r="E2" s="74" t="s">
        <v>580</v>
      </c>
    </row>
    <row r="3" spans="1:5" ht="12.75">
      <c r="A3" s="3" t="s">
        <v>477</v>
      </c>
      <c r="B3" s="73" t="s">
        <v>208</v>
      </c>
      <c r="C3" s="73">
        <f>Compte_resultat!I4</f>
        <v>0</v>
      </c>
      <c r="D3" s="73">
        <f>Compte_resultat!J4</f>
        <v>0</v>
      </c>
      <c r="E3" s="99" t="e">
        <f aca="true" t="shared" si="0" ref="E3:E37">((C3-D3)/D3)</f>
        <v>#DIV/0!</v>
      </c>
    </row>
    <row r="4" spans="1:5" ht="12.75">
      <c r="A4" s="3" t="s">
        <v>478</v>
      </c>
      <c r="B4" s="73" t="s">
        <v>209</v>
      </c>
      <c r="C4" s="73">
        <f>Compte_resultat!$I$5</f>
        <v>0</v>
      </c>
      <c r="D4" s="73">
        <f>Compte_resultat!J5</f>
        <v>0</v>
      </c>
      <c r="E4" s="99" t="e">
        <f t="shared" si="0"/>
        <v>#DIV/0!</v>
      </c>
    </row>
    <row r="5" spans="1:5" ht="12.75">
      <c r="A5" s="3" t="s">
        <v>479</v>
      </c>
      <c r="B5" s="73" t="s">
        <v>210</v>
      </c>
      <c r="C5" s="73">
        <f>Compte_resultat!$I$6</f>
        <v>0</v>
      </c>
      <c r="D5" s="73">
        <f>Compte_resultat!J6</f>
        <v>0</v>
      </c>
      <c r="E5" s="99" t="e">
        <f t="shared" si="0"/>
        <v>#DIV/0!</v>
      </c>
    </row>
    <row r="6" spans="1:5" ht="12.75">
      <c r="A6" s="3" t="s">
        <v>480</v>
      </c>
      <c r="B6" s="73" t="s">
        <v>211</v>
      </c>
      <c r="C6" s="73">
        <f>Compte_resultat!I7</f>
        <v>0</v>
      </c>
      <c r="D6" s="73">
        <f>Compte_resultat!J7</f>
        <v>0</v>
      </c>
      <c r="E6" s="99" t="e">
        <f t="shared" si="0"/>
        <v>#DIV/0!</v>
      </c>
    </row>
    <row r="7" spans="1:5" ht="12.75">
      <c r="A7" s="3" t="s">
        <v>481</v>
      </c>
      <c r="B7" s="73" t="s">
        <v>220</v>
      </c>
      <c r="C7" s="73">
        <f>Compte_resultat!$I$8</f>
        <v>0</v>
      </c>
      <c r="D7" s="73">
        <f>Compte_resultat!$J$8</f>
        <v>0</v>
      </c>
      <c r="E7" s="99" t="e">
        <f t="shared" si="0"/>
        <v>#DIV/0!</v>
      </c>
    </row>
    <row r="8" spans="1:8" ht="12.75">
      <c r="A8" s="3" t="s">
        <v>482</v>
      </c>
      <c r="B8" s="73" t="s">
        <v>221</v>
      </c>
      <c r="C8" s="73">
        <f>Compte_resultat!$I$9</f>
        <v>0</v>
      </c>
      <c r="D8" s="73">
        <f>Compte_resultat!$J$9</f>
        <v>0</v>
      </c>
      <c r="E8" s="99" t="e">
        <f t="shared" si="0"/>
        <v>#DIV/0!</v>
      </c>
      <c r="H8" s="84"/>
    </row>
    <row r="9" spans="1:5" ht="12.75">
      <c r="A9" s="3" t="s">
        <v>483</v>
      </c>
      <c r="B9" s="73" t="s">
        <v>222</v>
      </c>
      <c r="C9" s="73">
        <f>Compte_resultat!$I$10</f>
        <v>0</v>
      </c>
      <c r="D9" s="73">
        <f>Compte_resultat!J10</f>
        <v>0</v>
      </c>
      <c r="E9" s="99" t="e">
        <f t="shared" si="0"/>
        <v>#DIV/0!</v>
      </c>
    </row>
    <row r="10" spans="1:5" ht="12.75">
      <c r="A10" s="3" t="s">
        <v>484</v>
      </c>
      <c r="B10" s="73" t="s">
        <v>223</v>
      </c>
      <c r="C10" s="73">
        <f>Compte_resultat!$I$11</f>
        <v>0</v>
      </c>
      <c r="D10" s="73">
        <f>Compte_resultat!J11</f>
        <v>0</v>
      </c>
      <c r="E10" s="99" t="e">
        <f t="shared" si="0"/>
        <v>#DIV/0!</v>
      </c>
    </row>
    <row r="11" spans="1:5" ht="12.75">
      <c r="A11" s="3" t="s">
        <v>485</v>
      </c>
      <c r="B11" s="73" t="s">
        <v>224</v>
      </c>
      <c r="C11" s="73">
        <f>Compte_resultat!$I$12</f>
        <v>0</v>
      </c>
      <c r="D11" s="73">
        <f>Compte_resultat!J12</f>
        <v>0</v>
      </c>
      <c r="E11" s="99" t="e">
        <f t="shared" si="0"/>
        <v>#DIV/0!</v>
      </c>
    </row>
    <row r="12" spans="1:5" ht="12.75">
      <c r="A12" s="3" t="s">
        <v>486</v>
      </c>
      <c r="B12" s="73" t="s">
        <v>247</v>
      </c>
      <c r="C12" s="73">
        <f>Compte_resultat!$I$14</f>
        <v>0</v>
      </c>
      <c r="D12" s="73">
        <f>Compte_resultat!J14</f>
        <v>0</v>
      </c>
      <c r="E12" s="99" t="e">
        <f t="shared" si="0"/>
        <v>#DIV/0!</v>
      </c>
    </row>
    <row r="13" spans="1:5" ht="12.75">
      <c r="A13" s="3" t="s">
        <v>506</v>
      </c>
      <c r="B13" s="73" t="s">
        <v>248</v>
      </c>
      <c r="C13" s="73">
        <f>Compte_resultat!$I$15</f>
        <v>0</v>
      </c>
      <c r="D13" s="73">
        <f>Compte_resultat!J15</f>
        <v>0</v>
      </c>
      <c r="E13" s="99" t="e">
        <f t="shared" si="0"/>
        <v>#DIV/0!</v>
      </c>
    </row>
    <row r="14" spans="1:5" ht="12.75">
      <c r="A14" s="3" t="s">
        <v>487</v>
      </c>
      <c r="B14" s="73" t="s">
        <v>249</v>
      </c>
      <c r="C14" s="73">
        <f>Compte_resultat!$I$16</f>
        <v>0</v>
      </c>
      <c r="D14" s="73">
        <f>Compte_resultat!J16</f>
        <v>0</v>
      </c>
      <c r="E14" s="99" t="e">
        <f t="shared" si="0"/>
        <v>#DIV/0!</v>
      </c>
    </row>
    <row r="15" spans="1:5" ht="12.75">
      <c r="A15" s="3" t="s">
        <v>488</v>
      </c>
      <c r="B15" s="73" t="s">
        <v>250</v>
      </c>
      <c r="C15" s="73">
        <f>Compte_resultat!$I$17</f>
        <v>0</v>
      </c>
      <c r="D15" s="73">
        <f>Compte_resultat!J17</f>
        <v>0</v>
      </c>
      <c r="E15" s="99" t="e">
        <f t="shared" si="0"/>
        <v>#DIV/0!</v>
      </c>
    </row>
    <row r="16" spans="1:5" ht="12.75">
      <c r="A16" s="3" t="s">
        <v>489</v>
      </c>
      <c r="B16" s="73"/>
      <c r="C16" s="73">
        <f>SUM(C14:C15)</f>
        <v>0</v>
      </c>
      <c r="D16" s="73">
        <f>SUM(D14:D15)</f>
        <v>0</v>
      </c>
      <c r="E16" s="99" t="e">
        <f t="shared" si="0"/>
        <v>#DIV/0!</v>
      </c>
    </row>
    <row r="17" spans="1:5" ht="12.75">
      <c r="A17" s="3" t="s">
        <v>490</v>
      </c>
      <c r="B17" s="73" t="s">
        <v>251</v>
      </c>
      <c r="C17" s="73">
        <f>Compte_resultat!$I$18</f>
        <v>0</v>
      </c>
      <c r="D17" s="73">
        <f>Compte_resultat!J18</f>
        <v>0</v>
      </c>
      <c r="E17" s="99" t="e">
        <f t="shared" si="0"/>
        <v>#DIV/0!</v>
      </c>
    </row>
    <row r="18" spans="1:5" ht="12.75">
      <c r="A18" s="3" t="s">
        <v>491</v>
      </c>
      <c r="B18" s="73" t="s">
        <v>252</v>
      </c>
      <c r="C18" s="73">
        <f>Compte_resultat!$I$19</f>
        <v>0</v>
      </c>
      <c r="D18" s="73">
        <f>Compte_resultat!J19</f>
        <v>0</v>
      </c>
      <c r="E18" s="99" t="e">
        <f t="shared" si="0"/>
        <v>#DIV/0!</v>
      </c>
    </row>
    <row r="19" spans="1:5" ht="12.75">
      <c r="A19" s="3" t="s">
        <v>492</v>
      </c>
      <c r="B19" s="73" t="s">
        <v>253</v>
      </c>
      <c r="C19" s="73">
        <f>Compte_resultat!$I$20</f>
        <v>0</v>
      </c>
      <c r="D19" s="73">
        <f>Compte_resultat!J20</f>
        <v>0</v>
      </c>
      <c r="E19" s="99" t="e">
        <f t="shared" si="0"/>
        <v>#DIV/0!</v>
      </c>
    </row>
    <row r="20" spans="1:5" ht="12.75">
      <c r="A20" s="3" t="s">
        <v>493</v>
      </c>
      <c r="B20" s="73" t="s">
        <v>254</v>
      </c>
      <c r="C20" s="73">
        <f>Compte_resultat!$I$21</f>
        <v>0</v>
      </c>
      <c r="D20" s="73">
        <f>Compte_resultat!J21</f>
        <v>0</v>
      </c>
      <c r="E20" s="99" t="e">
        <f t="shared" si="0"/>
        <v>#DIV/0!</v>
      </c>
    </row>
    <row r="21" spans="1:5" ht="12.75">
      <c r="A21" s="3" t="s">
        <v>494</v>
      </c>
      <c r="B21" s="73" t="s">
        <v>255</v>
      </c>
      <c r="C21" s="73">
        <f>Compte_resultat!$I$22</f>
        <v>0</v>
      </c>
      <c r="D21" s="73">
        <f>Compte_resultat!J22</f>
        <v>0</v>
      </c>
      <c r="E21" s="99" t="e">
        <f t="shared" si="0"/>
        <v>#DIV/0!</v>
      </c>
    </row>
    <row r="22" spans="1:5" ht="12.75">
      <c r="A22" s="3" t="s">
        <v>495</v>
      </c>
      <c r="B22" s="73" t="s">
        <v>256</v>
      </c>
      <c r="C22" s="73">
        <f>Compte_resultat!$I$23</f>
        <v>0</v>
      </c>
      <c r="D22" s="73">
        <f>Compte_resultat!J23</f>
        <v>0</v>
      </c>
      <c r="E22" s="99" t="e">
        <f t="shared" si="0"/>
        <v>#DIV/0!</v>
      </c>
    </row>
    <row r="23" spans="1:5" ht="12.75">
      <c r="A23" s="3" t="s">
        <v>505</v>
      </c>
      <c r="B23" s="73" t="s">
        <v>257</v>
      </c>
      <c r="C23" s="73">
        <f>Compte_resultat!$I$24</f>
        <v>0</v>
      </c>
      <c r="D23" s="73">
        <f>Compte_resultat!J24</f>
        <v>0</v>
      </c>
      <c r="E23" s="99" t="e">
        <f t="shared" si="0"/>
        <v>#DIV/0!</v>
      </c>
    </row>
    <row r="24" spans="1:5" ht="12.75">
      <c r="A24" s="3" t="s">
        <v>496</v>
      </c>
      <c r="B24" s="73" t="s">
        <v>258</v>
      </c>
      <c r="C24" s="73">
        <f>Compte_resultat!I25</f>
        <v>0</v>
      </c>
      <c r="D24" s="73">
        <f>Compte_resultat!J25</f>
        <v>0</v>
      </c>
      <c r="E24" s="99" t="e">
        <f t="shared" si="0"/>
        <v>#DIV/0!</v>
      </c>
    </row>
    <row r="25" spans="1:5" ht="12.75">
      <c r="A25" s="3" t="s">
        <v>497</v>
      </c>
      <c r="B25" s="73" t="s">
        <v>259</v>
      </c>
      <c r="C25" s="73">
        <f>Compte_resultat!I26</f>
        <v>0</v>
      </c>
      <c r="D25" s="73">
        <f>Compte_resultat!J26</f>
        <v>0</v>
      </c>
      <c r="E25" s="99" t="e">
        <f t="shared" si="0"/>
        <v>#DIV/0!</v>
      </c>
    </row>
    <row r="26" spans="1:5" ht="12.75">
      <c r="A26" s="3" t="s">
        <v>498</v>
      </c>
      <c r="B26" s="73" t="s">
        <v>283</v>
      </c>
      <c r="C26" s="73">
        <f>Compte_resultat!I34</f>
        <v>0</v>
      </c>
      <c r="D26" s="73">
        <f>Compte_resultat!J34</f>
        <v>0</v>
      </c>
      <c r="E26" s="99" t="e">
        <f t="shared" si="0"/>
        <v>#DIV/0!</v>
      </c>
    </row>
    <row r="27" spans="1:5" ht="12.75">
      <c r="A27" s="3" t="s">
        <v>499</v>
      </c>
      <c r="B27" s="73" t="s">
        <v>287</v>
      </c>
      <c r="C27" s="73">
        <f>Compte_resultat!I38</f>
        <v>0</v>
      </c>
      <c r="D27" s="73">
        <f>Compte_resultat!J38</f>
        <v>0</v>
      </c>
      <c r="E27" s="99" t="e">
        <f t="shared" si="0"/>
        <v>#DIV/0!</v>
      </c>
    </row>
    <row r="28" spans="1:5" ht="12.75">
      <c r="A28" s="3" t="s">
        <v>500</v>
      </c>
      <c r="B28" s="73" t="s">
        <v>300</v>
      </c>
      <c r="C28" s="73">
        <f>Compte_resultat!I48</f>
        <v>0</v>
      </c>
      <c r="D28" s="73">
        <f>Compte_resultat!J48</f>
        <v>0</v>
      </c>
      <c r="E28" s="99" t="e">
        <f t="shared" si="0"/>
        <v>#DIV/0!</v>
      </c>
    </row>
    <row r="29" spans="1:5" ht="13.5" thickBot="1">
      <c r="A29" s="85" t="s">
        <v>501</v>
      </c>
      <c r="B29" s="86" t="s">
        <v>324</v>
      </c>
      <c r="C29" s="86">
        <f>Compte_resultat!I52</f>
        <v>0</v>
      </c>
      <c r="D29" s="86">
        <f>Compte_resultat!J52</f>
        <v>0</v>
      </c>
      <c r="E29" s="100" t="e">
        <f t="shared" si="0"/>
        <v>#DIV/0!</v>
      </c>
    </row>
    <row r="30" spans="1:5" ht="13.5" thickBot="1">
      <c r="A30" s="87" t="s">
        <v>502</v>
      </c>
      <c r="B30" s="90" t="s">
        <v>114</v>
      </c>
      <c r="C30" s="90">
        <f>Bilan_passif!F11</f>
        <v>0</v>
      </c>
      <c r="D30" s="90">
        <f>Bilan_passif!G11</f>
        <v>0</v>
      </c>
      <c r="E30" s="101" t="e">
        <f t="shared" si="0"/>
        <v>#DIV/0!</v>
      </c>
    </row>
    <row r="31" spans="1:5" ht="12.75">
      <c r="A31" s="21" t="s">
        <v>562</v>
      </c>
      <c r="B31" s="74"/>
      <c r="C31" s="74">
        <f>C3+C4+C5+C7+C8-C12-C14-C17</f>
        <v>0</v>
      </c>
      <c r="D31" s="74">
        <f>D3+D4+D5+D7+D8-D12-D14-D17</f>
        <v>0</v>
      </c>
      <c r="E31" s="102" t="e">
        <f t="shared" si="0"/>
        <v>#DIV/0!</v>
      </c>
    </row>
    <row r="32" spans="1:5" ht="12.75">
      <c r="A32" s="3" t="s">
        <v>563</v>
      </c>
      <c r="B32" s="73"/>
      <c r="C32" s="73">
        <f>C6+C7+C8-C12-C13-C14-C15-C17+C9-C18-C19-C20</f>
        <v>0</v>
      </c>
      <c r="D32" s="73">
        <f>D6+D7+D8-D12-D13-D14-D15-D17+D9-D18-D19-D20</f>
        <v>0</v>
      </c>
      <c r="E32" s="99" t="e">
        <f t="shared" si="0"/>
        <v>#DIV/0!</v>
      </c>
    </row>
    <row r="33" spans="1:5" ht="12.75">
      <c r="A33" s="3" t="s">
        <v>503</v>
      </c>
      <c r="B33" s="73"/>
      <c r="C33" s="73">
        <f>C30+Compte_resultat!I51+C27+C21+C22+C23+C24-Compte_resultat!I47-C26-C10+Compte_resultat!I50-Compte_resultat!I46</f>
        <v>0</v>
      </c>
      <c r="D33" s="73">
        <f>D30+Compte_resultat!J51+D27+D21+D22+D23+D24-Compte_resultat!J47-D26-D10+Compte_resultat!J50-Compte_resultat!J46</f>
        <v>0</v>
      </c>
      <c r="E33" s="99" t="e">
        <f t="shared" si="0"/>
        <v>#DIV/0!</v>
      </c>
    </row>
    <row r="34" spans="1:5" ht="12.75">
      <c r="A34" s="3" t="s">
        <v>564</v>
      </c>
      <c r="B34" s="73"/>
      <c r="C34" s="73">
        <f>'Bilan _fonctionnel'!F15-'Bilan _fonctionnel'!C15</f>
        <v>0</v>
      </c>
      <c r="D34" s="73">
        <f>'Bilan _fonctionnel'!F45-'Bilan _fonctionnel'!C45</f>
        <v>0</v>
      </c>
      <c r="E34" s="99" t="e">
        <f t="shared" si="0"/>
        <v>#DIV/0!</v>
      </c>
    </row>
    <row r="35" spans="1:5" ht="12.75">
      <c r="A35" s="3" t="s">
        <v>565</v>
      </c>
      <c r="B35" s="73"/>
      <c r="C35" s="73">
        <f>'Bilan _fonctionnel'!C23-'Bilan _fonctionnel'!F23</f>
        <v>0</v>
      </c>
      <c r="D35" s="73">
        <f>'Bilan _fonctionnel'!C53-'Bilan _fonctionnel'!F53</f>
        <v>0</v>
      </c>
      <c r="E35" s="99" t="e">
        <f t="shared" si="0"/>
        <v>#DIV/0!</v>
      </c>
    </row>
    <row r="36" spans="1:5" ht="12.75">
      <c r="A36" s="3" t="s">
        <v>566</v>
      </c>
      <c r="B36" s="73"/>
      <c r="C36" s="73">
        <f>'Bilan _fonctionnel'!C26-'Bilan _fonctionnel'!F26</f>
        <v>0</v>
      </c>
      <c r="D36" s="73">
        <f>'Bilan _fonctionnel'!C56-'Bilan _fonctionnel'!F56</f>
        <v>0</v>
      </c>
      <c r="E36" s="99" t="e">
        <f t="shared" si="0"/>
        <v>#DIV/0!</v>
      </c>
    </row>
    <row r="37" spans="1:5" ht="12.75">
      <c r="A37" s="3" t="s">
        <v>504</v>
      </c>
      <c r="B37" s="73" t="s">
        <v>328</v>
      </c>
      <c r="C37" s="73">
        <f>Compte_resultat!I55</f>
        <v>0</v>
      </c>
      <c r="D37" s="73">
        <f>Compte_resultat!J55</f>
        <v>0</v>
      </c>
      <c r="E37" s="99" t="e">
        <f t="shared" si="0"/>
        <v>#DIV/0!</v>
      </c>
    </row>
    <row r="38" spans="1:5" ht="12.75">
      <c r="A38" s="36"/>
      <c r="B38" s="82"/>
      <c r="C38" s="82"/>
      <c r="D38" s="82"/>
      <c r="E38" s="82"/>
    </row>
    <row r="39" spans="1:5" ht="12.75">
      <c r="A39" s="36"/>
      <c r="B39" s="82"/>
      <c r="C39" s="82"/>
      <c r="D39" s="82"/>
      <c r="E39" s="82"/>
    </row>
    <row r="40" spans="1:5" ht="12.75">
      <c r="A40" s="36"/>
      <c r="B40" s="82"/>
      <c r="C40" s="82"/>
      <c r="D40" s="82"/>
      <c r="E40" s="82"/>
    </row>
    <row r="41" spans="1:5" ht="12.75">
      <c r="A41" s="36"/>
      <c r="B41" s="82"/>
      <c r="C41" s="82"/>
      <c r="D41" s="82"/>
      <c r="E41" s="82"/>
    </row>
    <row r="42" spans="1:5" ht="12.75">
      <c r="A42" s="36"/>
      <c r="B42" s="82"/>
      <c r="C42" s="82"/>
      <c r="D42" s="82"/>
      <c r="E42" s="82"/>
    </row>
    <row r="43" spans="1:5" ht="12.75">
      <c r="A43" s="36"/>
      <c r="B43" s="82"/>
      <c r="C43" s="82"/>
      <c r="D43" s="82"/>
      <c r="E43" s="82"/>
    </row>
    <row r="44" spans="1:5" ht="12.75">
      <c r="A44" s="36"/>
      <c r="B44" s="82"/>
      <c r="C44" s="82"/>
      <c r="D44" s="82"/>
      <c r="E44" s="82"/>
    </row>
    <row r="45" spans="1:5" ht="12.75">
      <c r="A45" s="36"/>
      <c r="B45" s="82"/>
      <c r="C45" s="82"/>
      <c r="D45" s="82"/>
      <c r="E45" s="82"/>
    </row>
    <row r="46" spans="1:5" ht="12.75">
      <c r="A46" s="36"/>
      <c r="B46" s="82"/>
      <c r="C46" s="82"/>
      <c r="D46" s="82"/>
      <c r="E46" s="82"/>
    </row>
    <row r="47" spans="1:5" ht="12.75">
      <c r="A47" s="36"/>
      <c r="B47" s="82"/>
      <c r="C47" s="82"/>
      <c r="D47" s="82"/>
      <c r="E47" s="82"/>
    </row>
    <row r="48" spans="2:6" ht="12.75">
      <c r="B48" s="36"/>
      <c r="C48" s="82"/>
      <c r="D48" s="82"/>
      <c r="E48" s="82"/>
      <c r="F48" s="82"/>
    </row>
    <row r="49" spans="1:5" ht="12.75">
      <c r="A49" s="36"/>
      <c r="B49" s="82"/>
      <c r="C49" s="82"/>
      <c r="D49" s="82"/>
      <c r="E49" s="82"/>
    </row>
    <row r="50" spans="1:5" ht="12.75">
      <c r="A50" s="36"/>
      <c r="B50" s="82"/>
      <c r="C50" s="82"/>
      <c r="D50" s="82"/>
      <c r="E50" s="82"/>
    </row>
    <row r="51" spans="2:6" ht="12.75">
      <c r="B51" s="36"/>
      <c r="C51" s="82"/>
      <c r="D51" s="82"/>
      <c r="E51" s="82"/>
      <c r="F51" s="82"/>
    </row>
    <row r="52" spans="2:6" ht="12.75">
      <c r="B52" s="36"/>
      <c r="C52" s="82"/>
      <c r="D52" s="82"/>
      <c r="E52" s="82"/>
      <c r="F52" s="82"/>
    </row>
    <row r="53" spans="2:6" ht="12.75">
      <c r="B53" s="36"/>
      <c r="C53" s="82"/>
      <c r="D53" s="82"/>
      <c r="E53" s="82"/>
      <c r="F53" s="82"/>
    </row>
    <row r="54" spans="1:5" ht="12.75">
      <c r="A54" s="36"/>
      <c r="B54" s="82"/>
      <c r="C54" s="82"/>
      <c r="D54" s="82"/>
      <c r="E54" s="82"/>
    </row>
    <row r="55" spans="1:5" ht="12.75">
      <c r="A55" s="36"/>
      <c r="B55" s="82"/>
      <c r="C55" s="82"/>
      <c r="D55" s="82"/>
      <c r="E55" s="82"/>
    </row>
    <row r="56" spans="1:5" ht="12.75">
      <c r="A56" s="36"/>
      <c r="B56" s="82"/>
      <c r="C56" s="82"/>
      <c r="D56" s="82"/>
      <c r="E56" s="82"/>
    </row>
    <row r="57" spans="1:5" ht="12.75">
      <c r="A57" s="36"/>
      <c r="B57" s="82"/>
      <c r="C57" s="82"/>
      <c r="D57" s="82"/>
      <c r="E57" s="82"/>
    </row>
    <row r="58" spans="1:5" ht="12.75">
      <c r="A58" s="36"/>
      <c r="B58" s="82"/>
      <c r="C58" s="82"/>
      <c r="D58" s="82"/>
      <c r="E58" s="82"/>
    </row>
    <row r="59" spans="1:5" ht="12.75">
      <c r="A59" s="36"/>
      <c r="B59" s="82"/>
      <c r="C59" s="82"/>
      <c r="D59" s="82"/>
      <c r="E59" s="82"/>
    </row>
    <row r="60" spans="1:5" ht="12.75">
      <c r="A60" s="36"/>
      <c r="B60" s="82"/>
      <c r="C60" s="82"/>
      <c r="D60" s="82"/>
      <c r="E60" s="82"/>
    </row>
    <row r="61" spans="1:5" ht="12.75">
      <c r="A61" s="36"/>
      <c r="B61" s="82"/>
      <c r="C61" s="82"/>
      <c r="D61" s="82"/>
      <c r="E61" s="82"/>
    </row>
    <row r="62" spans="1:5" ht="12.75">
      <c r="A62" s="36"/>
      <c r="B62" s="82"/>
      <c r="C62" s="82"/>
      <c r="D62" s="82"/>
      <c r="E62" s="82"/>
    </row>
    <row r="63" spans="1:5" ht="12.75">
      <c r="A63" s="36"/>
      <c r="B63" s="82"/>
      <c r="C63" s="82"/>
      <c r="D63" s="82"/>
      <c r="E63" s="82"/>
    </row>
    <row r="64" spans="1:5" ht="12.75">
      <c r="A64" s="36"/>
      <c r="B64" s="82"/>
      <c r="C64" s="82"/>
      <c r="D64" s="82"/>
      <c r="E64" s="82"/>
    </row>
    <row r="65" spans="1:5" ht="12.75">
      <c r="A65" s="36"/>
      <c r="B65" s="82"/>
      <c r="C65" s="82"/>
      <c r="D65" s="82"/>
      <c r="E65" s="82"/>
    </row>
    <row r="66" spans="1:5" ht="12.75">
      <c r="A66" s="36"/>
      <c r="B66" s="82"/>
      <c r="C66" s="82"/>
      <c r="D66" s="82"/>
      <c r="E66" s="82"/>
    </row>
    <row r="67" spans="1:5" ht="12.75">
      <c r="A67" s="36"/>
      <c r="B67" s="82"/>
      <c r="C67" s="82"/>
      <c r="D67" s="82"/>
      <c r="E67" s="82"/>
    </row>
    <row r="68" spans="1:5" ht="12.75">
      <c r="A68" s="36"/>
      <c r="B68" s="82"/>
      <c r="C68" s="82"/>
      <c r="D68" s="82"/>
      <c r="E68" s="82"/>
    </row>
    <row r="69" spans="1:5" ht="12.75">
      <c r="A69" s="36"/>
      <c r="B69" s="82"/>
      <c r="C69" s="82"/>
      <c r="D69" s="82"/>
      <c r="E69" s="82"/>
    </row>
    <row r="70" spans="1:5" ht="12.75">
      <c r="A70" s="36"/>
      <c r="B70" s="82"/>
      <c r="C70" s="82"/>
      <c r="D70" s="82"/>
      <c r="E70" s="82"/>
    </row>
    <row r="71" spans="1:5" ht="12.75">
      <c r="A71" s="36"/>
      <c r="B71" s="82"/>
      <c r="C71" s="82"/>
      <c r="D71" s="82"/>
      <c r="E71" s="82"/>
    </row>
    <row r="72" spans="1:5" ht="12.75">
      <c r="A72" s="36"/>
      <c r="B72" s="82"/>
      <c r="C72" s="82"/>
      <c r="D72" s="82"/>
      <c r="E72" s="82"/>
    </row>
    <row r="73" spans="1:5" ht="12.75">
      <c r="A73" s="36"/>
      <c r="B73" s="82"/>
      <c r="C73" s="82"/>
      <c r="D73" s="82"/>
      <c r="E73" s="82"/>
    </row>
    <row r="74" spans="1:5" ht="12.75">
      <c r="A74" s="36"/>
      <c r="B74" s="82"/>
      <c r="C74" s="82"/>
      <c r="D74" s="82"/>
      <c r="E74" s="82"/>
    </row>
    <row r="75" spans="1:5" ht="12.75">
      <c r="A75" s="36"/>
      <c r="B75" s="82"/>
      <c r="C75" s="82"/>
      <c r="D75" s="82"/>
      <c r="E75" s="82"/>
    </row>
    <row r="76" spans="1:5" ht="12.75">
      <c r="A76" s="36"/>
      <c r="B76" s="82"/>
      <c r="C76" s="82"/>
      <c r="D76" s="82"/>
      <c r="E76" s="82"/>
    </row>
    <row r="77" spans="1:5" ht="12.75">
      <c r="A77" s="36"/>
      <c r="B77" s="82"/>
      <c r="C77" s="82"/>
      <c r="D77" s="82"/>
      <c r="E77" s="82"/>
    </row>
    <row r="78" spans="1:5" ht="12.75">
      <c r="A78" s="36"/>
      <c r="B78" s="82"/>
      <c r="C78" s="82"/>
      <c r="D78" s="82"/>
      <c r="E78" s="82"/>
    </row>
    <row r="79" spans="1:5" ht="12.75">
      <c r="A79" s="36"/>
      <c r="B79" s="82"/>
      <c r="C79" s="82"/>
      <c r="D79" s="82"/>
      <c r="E79" s="82"/>
    </row>
    <row r="80" spans="1:5" ht="12.75">
      <c r="A80" s="36"/>
      <c r="B80" s="82"/>
      <c r="C80" s="82"/>
      <c r="D80" s="82"/>
      <c r="E80" s="82"/>
    </row>
    <row r="81" spans="1:5" ht="12.75">
      <c r="A81" s="36"/>
      <c r="B81" s="82"/>
      <c r="C81" s="82"/>
      <c r="D81" s="82"/>
      <c r="E81" s="82"/>
    </row>
    <row r="82" spans="1:5" ht="12.75">
      <c r="A82" s="36"/>
      <c r="B82" s="82"/>
      <c r="C82" s="82"/>
      <c r="D82" s="82"/>
      <c r="E82" s="82"/>
    </row>
    <row r="83" spans="1:5" ht="12.75">
      <c r="A83" s="36"/>
      <c r="B83" s="82"/>
      <c r="C83" s="82"/>
      <c r="D83" s="82"/>
      <c r="E83" s="82"/>
    </row>
    <row r="84" spans="1:5" ht="12.75">
      <c r="A84" s="36"/>
      <c r="B84" s="82"/>
      <c r="C84" s="82"/>
      <c r="D84" s="82"/>
      <c r="E84" s="82"/>
    </row>
    <row r="85" spans="1:5" ht="12.75">
      <c r="A85" s="36"/>
      <c r="B85" s="82"/>
      <c r="C85" s="82"/>
      <c r="D85" s="82"/>
      <c r="E85" s="82"/>
    </row>
    <row r="86" spans="1:5" ht="12.75">
      <c r="A86" s="36"/>
      <c r="B86" s="82"/>
      <c r="C86" s="82"/>
      <c r="D86" s="82"/>
      <c r="E86" s="82"/>
    </row>
    <row r="87" spans="1:5" ht="12.75">
      <c r="A87" s="36"/>
      <c r="B87" s="82"/>
      <c r="C87" s="82"/>
      <c r="D87" s="82"/>
      <c r="E87" s="82"/>
    </row>
    <row r="88" spans="1:5" ht="12.75">
      <c r="A88" s="36"/>
      <c r="B88" s="82"/>
      <c r="C88" s="82"/>
      <c r="D88" s="82"/>
      <c r="E88" s="82"/>
    </row>
    <row r="89" spans="1:5" ht="12.75">
      <c r="A89" s="36"/>
      <c r="B89" s="82"/>
      <c r="C89" s="82"/>
      <c r="D89" s="82"/>
      <c r="E89" s="82"/>
    </row>
    <row r="90" spans="1:5" ht="12.75">
      <c r="A90" s="36"/>
      <c r="B90" s="82"/>
      <c r="C90" s="82"/>
      <c r="D90" s="82"/>
      <c r="E90" s="82"/>
    </row>
    <row r="91" spans="1:5" ht="12.75">
      <c r="A91" s="36"/>
      <c r="B91" s="82"/>
      <c r="C91" s="82"/>
      <c r="D91" s="82"/>
      <c r="E91" s="82"/>
    </row>
    <row r="92" spans="1:5" ht="12.75">
      <c r="A92" s="36"/>
      <c r="B92" s="82"/>
      <c r="C92" s="82"/>
      <c r="D92" s="82"/>
      <c r="E92" s="82"/>
    </row>
    <row r="93" spans="1:5" ht="12.75">
      <c r="A93" s="36"/>
      <c r="B93" s="82"/>
      <c r="C93" s="82"/>
      <c r="D93" s="82"/>
      <c r="E93" s="82"/>
    </row>
    <row r="94" spans="1:5" ht="12.75">
      <c r="A94" s="36"/>
      <c r="B94" s="82"/>
      <c r="C94" s="82"/>
      <c r="D94" s="82"/>
      <c r="E94" s="82"/>
    </row>
    <row r="95" spans="1:5" ht="12.75">
      <c r="A95" s="36"/>
      <c r="B95" s="82"/>
      <c r="C95" s="82"/>
      <c r="D95" s="82"/>
      <c r="E95" s="82"/>
    </row>
    <row r="96" spans="1:5" ht="12.75">
      <c r="A96" s="36"/>
      <c r="B96" s="82"/>
      <c r="C96" s="82"/>
      <c r="D96" s="82"/>
      <c r="E96" s="82"/>
    </row>
    <row r="97" spans="1:5" ht="12.75">
      <c r="A97" s="36"/>
      <c r="B97" s="82"/>
      <c r="C97" s="82"/>
      <c r="D97" s="82"/>
      <c r="E97" s="82"/>
    </row>
    <row r="98" spans="1:5" ht="12.75">
      <c r="A98" s="36"/>
      <c r="B98" s="82"/>
      <c r="C98" s="82"/>
      <c r="D98" s="82"/>
      <c r="E98" s="82"/>
    </row>
    <row r="99" spans="1:5" ht="12.75">
      <c r="A99" s="36"/>
      <c r="B99" s="82"/>
      <c r="C99" s="82"/>
      <c r="D99" s="82"/>
      <c r="E99" s="82"/>
    </row>
    <row r="100" spans="1:5" ht="12.75">
      <c r="A100" s="36"/>
      <c r="B100" s="82"/>
      <c r="C100" s="82"/>
      <c r="D100" s="82"/>
      <c r="E100" s="82"/>
    </row>
    <row r="101" spans="1:5" ht="12.75">
      <c r="A101" s="36"/>
      <c r="B101" s="82"/>
      <c r="C101" s="82"/>
      <c r="D101" s="82"/>
      <c r="E101" s="82"/>
    </row>
    <row r="102" spans="1:5" ht="12.75">
      <c r="A102" s="36"/>
      <c r="B102" s="82"/>
      <c r="C102" s="82"/>
      <c r="D102" s="82"/>
      <c r="E102" s="82"/>
    </row>
    <row r="103" spans="1:5" ht="12.75">
      <c r="A103" s="36"/>
      <c r="B103" s="82"/>
      <c r="C103" s="82"/>
      <c r="D103" s="82"/>
      <c r="E103" s="82"/>
    </row>
    <row r="104" spans="1:5" ht="12.75">
      <c r="A104" s="36"/>
      <c r="B104" s="82"/>
      <c r="C104" s="82"/>
      <c r="D104" s="82"/>
      <c r="E104" s="82"/>
    </row>
    <row r="105" spans="1:5" ht="12.75">
      <c r="A105" s="36"/>
      <c r="B105" s="82"/>
      <c r="C105" s="82"/>
      <c r="D105" s="82"/>
      <c r="E105" s="82"/>
    </row>
    <row r="106" spans="1:5" ht="12.75">
      <c r="A106" s="36"/>
      <c r="B106" s="82"/>
      <c r="C106" s="82"/>
      <c r="D106" s="82"/>
      <c r="E106" s="82"/>
    </row>
    <row r="107" spans="1:5" ht="12.75">
      <c r="A107" s="36"/>
      <c r="B107" s="82"/>
      <c r="C107" s="82"/>
      <c r="D107" s="82"/>
      <c r="E107" s="82"/>
    </row>
    <row r="108" spans="1:5" ht="12.75">
      <c r="A108" s="36"/>
      <c r="B108" s="82"/>
      <c r="C108" s="82"/>
      <c r="D108" s="82"/>
      <c r="E108" s="82"/>
    </row>
    <row r="109" spans="1:5" ht="12.75">
      <c r="A109" s="36"/>
      <c r="B109" s="82"/>
      <c r="C109" s="82"/>
      <c r="D109" s="82"/>
      <c r="E109" s="82"/>
    </row>
    <row r="110" spans="1:5" ht="12.75">
      <c r="A110" s="36"/>
      <c r="B110" s="82"/>
      <c r="C110" s="82"/>
      <c r="D110" s="82"/>
      <c r="E110" s="82"/>
    </row>
    <row r="111" spans="1:5" ht="12.75">
      <c r="A111" s="36"/>
      <c r="B111" s="82"/>
      <c r="C111" s="82"/>
      <c r="D111" s="82"/>
      <c r="E111" s="82"/>
    </row>
    <row r="112" spans="1:5" ht="12.75">
      <c r="A112" s="36"/>
      <c r="B112" s="82"/>
      <c r="C112" s="82"/>
      <c r="D112" s="82"/>
      <c r="E112" s="82"/>
    </row>
    <row r="113" spans="1:5" ht="12.75">
      <c r="A113" s="36"/>
      <c r="B113" s="82"/>
      <c r="C113" s="82"/>
      <c r="D113" s="82"/>
      <c r="E113" s="82"/>
    </row>
    <row r="114" spans="1:5" ht="12.75">
      <c r="A114" s="36"/>
      <c r="B114" s="82"/>
      <c r="C114" s="82"/>
      <c r="D114" s="82"/>
      <c r="E114" s="82"/>
    </row>
    <row r="115" spans="1:5" ht="12.75">
      <c r="A115" s="36"/>
      <c r="B115" s="82"/>
      <c r="C115" s="82"/>
      <c r="D115" s="82"/>
      <c r="E115" s="82"/>
    </row>
    <row r="116" spans="1:5" ht="12.75">
      <c r="A116" s="36"/>
      <c r="B116" s="82"/>
      <c r="C116" s="82"/>
      <c r="D116" s="82"/>
      <c r="E116" s="82"/>
    </row>
    <row r="117" spans="1:5" ht="12.75">
      <c r="A117" s="36"/>
      <c r="B117" s="82"/>
      <c r="C117" s="82"/>
      <c r="D117" s="82"/>
      <c r="E117" s="82"/>
    </row>
    <row r="118" spans="1:5" ht="12.75">
      <c r="A118" s="36"/>
      <c r="B118" s="82"/>
      <c r="C118" s="82"/>
      <c r="D118" s="82"/>
      <c r="E118" s="82"/>
    </row>
    <row r="119" spans="1:5" ht="12.75">
      <c r="A119" s="36"/>
      <c r="B119" s="82"/>
      <c r="C119" s="82"/>
      <c r="D119" s="82"/>
      <c r="E119" s="82"/>
    </row>
    <row r="120" spans="1:5" ht="12.75">
      <c r="A120" s="36"/>
      <c r="B120" s="82"/>
      <c r="C120" s="82"/>
      <c r="D120" s="82"/>
      <c r="E120" s="82"/>
    </row>
    <row r="121" spans="1:5" ht="12.75">
      <c r="A121" s="36"/>
      <c r="B121" s="82"/>
      <c r="C121" s="82"/>
      <c r="D121" s="82"/>
      <c r="E121" s="82"/>
    </row>
    <row r="122" spans="1:5" ht="12.75">
      <c r="A122" s="36"/>
      <c r="B122" s="82"/>
      <c r="C122" s="82"/>
      <c r="D122" s="82"/>
      <c r="E122" s="82"/>
    </row>
    <row r="123" spans="1:5" ht="12.75">
      <c r="A123" s="36"/>
      <c r="B123" s="82"/>
      <c r="C123" s="82"/>
      <c r="D123" s="82"/>
      <c r="E123" s="82"/>
    </row>
    <row r="124" spans="1:5" ht="12.75">
      <c r="A124" s="36"/>
      <c r="B124" s="82"/>
      <c r="C124" s="82"/>
      <c r="D124" s="82"/>
      <c r="E124" s="82"/>
    </row>
    <row r="125" spans="1:5" ht="12.75">
      <c r="A125" s="36"/>
      <c r="B125" s="82"/>
      <c r="C125" s="82"/>
      <c r="D125" s="82"/>
      <c r="E125" s="82"/>
    </row>
    <row r="126" spans="1:5" ht="12.75">
      <c r="A126" s="36"/>
      <c r="B126" s="82"/>
      <c r="C126" s="82"/>
      <c r="D126" s="82"/>
      <c r="E126" s="82"/>
    </row>
    <row r="127" spans="1:5" ht="12.75">
      <c r="A127" s="36"/>
      <c r="B127" s="82"/>
      <c r="C127" s="82"/>
      <c r="D127" s="82"/>
      <c r="E127" s="82"/>
    </row>
    <row r="128" spans="1:5" ht="12.75">
      <c r="A128" s="36"/>
      <c r="B128" s="82"/>
      <c r="C128" s="82"/>
      <c r="D128" s="82"/>
      <c r="E128" s="82"/>
    </row>
    <row r="129" spans="1:5" ht="12.75">
      <c r="A129" s="36"/>
      <c r="B129" s="82"/>
      <c r="C129" s="82"/>
      <c r="D129" s="82"/>
      <c r="E129" s="82"/>
    </row>
    <row r="130" spans="1:5" ht="12.75">
      <c r="A130" s="36"/>
      <c r="B130" s="82"/>
      <c r="C130" s="82"/>
      <c r="D130" s="82"/>
      <c r="E130" s="82"/>
    </row>
    <row r="131" spans="1:5" ht="12.75">
      <c r="A131" s="36"/>
      <c r="B131" s="82"/>
      <c r="C131" s="82"/>
      <c r="D131" s="82"/>
      <c r="E131" s="82"/>
    </row>
    <row r="132" spans="1:5" ht="12.75">
      <c r="A132" s="36"/>
      <c r="B132" s="82"/>
      <c r="C132" s="82"/>
      <c r="D132" s="82"/>
      <c r="E132" s="82"/>
    </row>
    <row r="133" spans="1:5" ht="12.75">
      <c r="A133" s="36"/>
      <c r="B133" s="82"/>
      <c r="C133" s="82"/>
      <c r="D133" s="82"/>
      <c r="E133" s="82"/>
    </row>
    <row r="134" spans="1:5" ht="12.75">
      <c r="A134" s="36"/>
      <c r="B134" s="82"/>
      <c r="C134" s="82"/>
      <c r="D134" s="82"/>
      <c r="E134" s="82"/>
    </row>
    <row r="135" spans="1:5" ht="12.75">
      <c r="A135" s="36"/>
      <c r="B135" s="82"/>
      <c r="C135" s="82"/>
      <c r="D135" s="82"/>
      <c r="E135" s="82"/>
    </row>
    <row r="136" spans="1:5" ht="12.75">
      <c r="A136" s="36"/>
      <c r="B136" s="82"/>
      <c r="C136" s="82"/>
      <c r="D136" s="82"/>
      <c r="E136" s="82"/>
    </row>
    <row r="137" spans="1:5" ht="12.75">
      <c r="A137" s="36"/>
      <c r="B137" s="82"/>
      <c r="C137" s="82"/>
      <c r="D137" s="82"/>
      <c r="E137" s="82"/>
    </row>
    <row r="138" spans="1:5" ht="12.75">
      <c r="A138" s="36"/>
      <c r="B138" s="82"/>
      <c r="C138" s="82"/>
      <c r="D138" s="82"/>
      <c r="E138" s="82"/>
    </row>
    <row r="139" spans="1:5" ht="12.75">
      <c r="A139" s="36"/>
      <c r="B139" s="82"/>
      <c r="C139" s="82"/>
      <c r="D139" s="82"/>
      <c r="E139" s="82"/>
    </row>
    <row r="140" spans="1:5" ht="12.75">
      <c r="A140" s="36"/>
      <c r="B140" s="82"/>
      <c r="C140" s="82"/>
      <c r="D140" s="82"/>
      <c r="E140" s="82"/>
    </row>
    <row r="141" spans="1:5" ht="12.75">
      <c r="A141" s="36"/>
      <c r="B141" s="82"/>
      <c r="C141" s="82"/>
      <c r="D141" s="82"/>
      <c r="E141" s="82"/>
    </row>
    <row r="142" spans="1:5" ht="12.75">
      <c r="A142" s="36"/>
      <c r="B142" s="82"/>
      <c r="C142" s="82"/>
      <c r="D142" s="82"/>
      <c r="E142" s="82"/>
    </row>
    <row r="143" spans="1:5" ht="12.75">
      <c r="A143" s="36"/>
      <c r="B143" s="82"/>
      <c r="C143" s="82"/>
      <c r="D143" s="82"/>
      <c r="E143" s="82"/>
    </row>
    <row r="144" spans="1:5" ht="12.75">
      <c r="A144" s="36"/>
      <c r="B144" s="82"/>
      <c r="C144" s="82"/>
      <c r="D144" s="82"/>
      <c r="E144" s="82"/>
    </row>
    <row r="145" spans="1:5" ht="12.75">
      <c r="A145" s="36"/>
      <c r="B145" s="82"/>
      <c r="C145" s="82"/>
      <c r="D145" s="82"/>
      <c r="E145" s="82"/>
    </row>
    <row r="146" spans="1:5" ht="12.75">
      <c r="A146" s="36"/>
      <c r="B146" s="82"/>
      <c r="C146" s="82"/>
      <c r="D146" s="82"/>
      <c r="E146" s="82"/>
    </row>
    <row r="147" spans="1:5" ht="12.75">
      <c r="A147" s="36"/>
      <c r="B147" s="82"/>
      <c r="C147" s="82"/>
      <c r="D147" s="82"/>
      <c r="E147" s="82"/>
    </row>
    <row r="148" spans="1:5" ht="12.75">
      <c r="A148" s="36"/>
      <c r="B148" s="82"/>
      <c r="C148" s="82"/>
      <c r="D148" s="82"/>
      <c r="E148" s="82"/>
    </row>
    <row r="149" spans="1:5" ht="12.75">
      <c r="A149" s="36"/>
      <c r="B149" s="82"/>
      <c r="C149" s="82"/>
      <c r="D149" s="82"/>
      <c r="E149" s="82"/>
    </row>
    <row r="150" spans="1:5" ht="12.75">
      <c r="A150" s="36"/>
      <c r="B150" s="82"/>
      <c r="C150" s="82"/>
      <c r="D150" s="82"/>
      <c r="E150" s="82"/>
    </row>
    <row r="151" spans="1:5" ht="12.75">
      <c r="A151" s="36"/>
      <c r="B151" s="82"/>
      <c r="C151" s="82"/>
      <c r="D151" s="82"/>
      <c r="E151" s="82"/>
    </row>
    <row r="152" spans="1:5" ht="12.75">
      <c r="A152" s="36"/>
      <c r="B152" s="82"/>
      <c r="C152" s="82"/>
      <c r="D152" s="82"/>
      <c r="E152" s="82"/>
    </row>
    <row r="153" spans="1:5" ht="12.75">
      <c r="A153" s="36"/>
      <c r="B153" s="82"/>
      <c r="C153" s="82"/>
      <c r="D153" s="82"/>
      <c r="E153" s="82"/>
    </row>
    <row r="154" spans="1:5" ht="12.75">
      <c r="A154" s="36"/>
      <c r="B154" s="82"/>
      <c r="C154" s="82"/>
      <c r="D154" s="82"/>
      <c r="E154" s="82"/>
    </row>
    <row r="155" spans="1:5" ht="12.75">
      <c r="A155" s="36"/>
      <c r="B155" s="82"/>
      <c r="C155" s="82"/>
      <c r="D155" s="82"/>
      <c r="E155" s="82"/>
    </row>
    <row r="156" spans="1:5" ht="12.75">
      <c r="A156" s="36"/>
      <c r="B156" s="82"/>
      <c r="C156" s="82"/>
      <c r="D156" s="82"/>
      <c r="E156" s="82"/>
    </row>
    <row r="157" spans="1:5" ht="12.75">
      <c r="A157" s="36"/>
      <c r="B157" s="82"/>
      <c r="C157" s="82"/>
      <c r="D157" s="82"/>
      <c r="E157" s="82"/>
    </row>
    <row r="158" spans="1:5" ht="12.75">
      <c r="A158" s="36"/>
      <c r="B158" s="82"/>
      <c r="C158" s="82"/>
      <c r="D158" s="82"/>
      <c r="E158" s="82"/>
    </row>
    <row r="159" spans="1:5" ht="12.75">
      <c r="A159" s="36"/>
      <c r="B159" s="82"/>
      <c r="C159" s="82"/>
      <c r="D159" s="82"/>
      <c r="E159" s="82"/>
    </row>
    <row r="160" spans="1:5" ht="12.75">
      <c r="A160" s="36"/>
      <c r="B160" s="82"/>
      <c r="C160" s="82"/>
      <c r="D160" s="82"/>
      <c r="E160" s="82"/>
    </row>
    <row r="161" spans="1:5" ht="12.75">
      <c r="A161" s="36"/>
      <c r="B161" s="82"/>
      <c r="C161" s="82"/>
      <c r="D161" s="82"/>
      <c r="E161" s="82"/>
    </row>
    <row r="162" spans="1:5" ht="12.75">
      <c r="A162" s="36"/>
      <c r="B162" s="82"/>
      <c r="C162" s="82"/>
      <c r="D162" s="82"/>
      <c r="E162" s="82"/>
    </row>
    <row r="163" spans="1:5" ht="12.75">
      <c r="A163" s="36"/>
      <c r="B163" s="82"/>
      <c r="C163" s="82"/>
      <c r="D163" s="82"/>
      <c r="E163" s="82"/>
    </row>
    <row r="164" spans="1:5" ht="12.75">
      <c r="A164" s="36"/>
      <c r="B164" s="82"/>
      <c r="C164" s="82"/>
      <c r="D164" s="82"/>
      <c r="E164" s="82"/>
    </row>
    <row r="165" spans="1:5" ht="12.75">
      <c r="A165" s="36"/>
      <c r="B165" s="82"/>
      <c r="C165" s="82"/>
      <c r="D165" s="82"/>
      <c r="E165" s="82"/>
    </row>
    <row r="166" spans="1:5" ht="12.75">
      <c r="A166" s="36"/>
      <c r="B166" s="82"/>
      <c r="C166" s="82"/>
      <c r="D166" s="82"/>
      <c r="E166" s="82"/>
    </row>
    <row r="167" spans="1:5" ht="12.75">
      <c r="A167" s="36"/>
      <c r="B167" s="82"/>
      <c r="C167" s="82"/>
      <c r="D167" s="82"/>
      <c r="E167" s="82"/>
    </row>
    <row r="168" spans="1:5" ht="12.75">
      <c r="A168" s="36"/>
      <c r="B168" s="82"/>
      <c r="C168" s="82"/>
      <c r="D168" s="82"/>
      <c r="E168" s="82"/>
    </row>
    <row r="169" spans="1:5" ht="12.75">
      <c r="A169" s="36"/>
      <c r="B169" s="82"/>
      <c r="C169" s="82"/>
      <c r="D169" s="82"/>
      <c r="E169" s="82"/>
    </row>
  </sheetData>
  <mergeCells count="1">
    <mergeCell ref="A1:E1"/>
  </mergeCells>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F56"/>
  <sheetViews>
    <sheetView tabSelected="1" workbookViewId="0" topLeftCell="A1">
      <selection activeCell="F43" sqref="F43"/>
    </sheetView>
  </sheetViews>
  <sheetFormatPr defaultColWidth="11.421875" defaultRowHeight="12.75"/>
  <cols>
    <col min="1" max="1" width="31.57421875" style="0" customWidth="1"/>
    <col min="2" max="2" width="7.8515625" style="0" customWidth="1"/>
    <col min="4" max="4" width="39.421875" style="0" customWidth="1"/>
    <col min="5" max="5" width="7.421875" style="83" customWidth="1"/>
  </cols>
  <sheetData>
    <row r="1" spans="1:6" ht="13.5" thickBot="1">
      <c r="A1" s="326" t="s">
        <v>570</v>
      </c>
      <c r="B1" s="327"/>
      <c r="C1" s="327"/>
      <c r="D1" s="327"/>
      <c r="E1" s="327"/>
      <c r="F1" s="328"/>
    </row>
    <row r="2" spans="1:6" ht="12.75">
      <c r="A2" s="324" t="s">
        <v>507</v>
      </c>
      <c r="B2" s="212"/>
      <c r="C2" s="213"/>
      <c r="D2" s="211" t="s">
        <v>508</v>
      </c>
      <c r="E2" s="212"/>
      <c r="F2" s="325"/>
    </row>
    <row r="3" spans="1:6" ht="12.75">
      <c r="A3" s="92" t="s">
        <v>509</v>
      </c>
      <c r="B3" s="73" t="s">
        <v>40</v>
      </c>
      <c r="C3" s="3">
        <f>Bilan_actif!$E$23</f>
        <v>0</v>
      </c>
      <c r="D3" s="3" t="s">
        <v>513</v>
      </c>
      <c r="E3" s="73" t="s">
        <v>544</v>
      </c>
      <c r="F3" s="93">
        <f>Bilan_passif!F14+Bilan_passif!F17</f>
        <v>0</v>
      </c>
    </row>
    <row r="4" spans="1:6" ht="12.75">
      <c r="A4" s="92" t="s">
        <v>510</v>
      </c>
      <c r="B4" s="73" t="s">
        <v>543</v>
      </c>
      <c r="C4" s="3">
        <f>tableau_affectation!L17+tableau_affectation!L18</f>
        <v>0</v>
      </c>
      <c r="D4" s="3" t="s">
        <v>514</v>
      </c>
      <c r="E4" s="73" t="s">
        <v>144</v>
      </c>
      <c r="F4" s="93">
        <f>Bilan_passif!$F$20</f>
        <v>0</v>
      </c>
    </row>
    <row r="5" spans="1:6" ht="12.75">
      <c r="A5" s="92" t="s">
        <v>511</v>
      </c>
      <c r="B5" s="73" t="s">
        <v>85</v>
      </c>
      <c r="C5" s="3">
        <f>Bilan_actif!$E$37</f>
        <v>0</v>
      </c>
      <c r="D5" s="3" t="s">
        <v>515</v>
      </c>
      <c r="E5" s="73" t="s">
        <v>102</v>
      </c>
      <c r="F5" s="93">
        <f>Bilan_actif!$G$40</f>
        <v>0</v>
      </c>
    </row>
    <row r="6" spans="1:6" ht="12.75">
      <c r="A6" s="92" t="s">
        <v>512</v>
      </c>
      <c r="B6" s="73" t="s">
        <v>86</v>
      </c>
      <c r="C6" s="3">
        <f>Bilan_actif!E38</f>
        <v>0</v>
      </c>
      <c r="D6" s="3" t="s">
        <v>516</v>
      </c>
      <c r="E6" s="73" t="s">
        <v>156</v>
      </c>
      <c r="F6" s="93">
        <f>Bilan_passif!$F$32</f>
        <v>0</v>
      </c>
    </row>
    <row r="7" spans="1:6" ht="12.75">
      <c r="A7" s="94" t="s">
        <v>517</v>
      </c>
      <c r="B7" s="86" t="s">
        <v>87</v>
      </c>
      <c r="C7" s="85">
        <f>Bilan_actif!E39</f>
        <v>0</v>
      </c>
      <c r="D7" s="89" t="s">
        <v>546</v>
      </c>
      <c r="E7" s="86"/>
      <c r="F7" s="95">
        <f>SUM(F3:F6)</f>
        <v>0</v>
      </c>
    </row>
    <row r="8" spans="1:6" ht="12.75">
      <c r="A8" s="92"/>
      <c r="B8" s="73"/>
      <c r="C8" s="3"/>
      <c r="D8" s="3" t="s">
        <v>518</v>
      </c>
      <c r="E8" s="73" t="s">
        <v>145</v>
      </c>
      <c r="F8" s="93">
        <f>Bilan_passif!F21</f>
        <v>0</v>
      </c>
    </row>
    <row r="9" spans="1:6" ht="12.75">
      <c r="A9" s="96"/>
      <c r="B9" s="74"/>
      <c r="C9" s="21"/>
      <c r="D9" s="21" t="s">
        <v>519</v>
      </c>
      <c r="E9" s="74" t="s">
        <v>146</v>
      </c>
      <c r="F9" s="97">
        <f>Bilan_passif!F22</f>
        <v>0</v>
      </c>
    </row>
    <row r="10" spans="1:6" ht="12.75">
      <c r="A10" s="92"/>
      <c r="B10" s="73"/>
      <c r="C10" s="3"/>
      <c r="D10" s="3" t="s">
        <v>520</v>
      </c>
      <c r="E10" s="73" t="s">
        <v>147</v>
      </c>
      <c r="F10" s="93">
        <f>Bilan_passif!F23</f>
        <v>0</v>
      </c>
    </row>
    <row r="11" spans="1:6" ht="12.75">
      <c r="A11" s="92"/>
      <c r="B11" s="73"/>
      <c r="C11" s="3"/>
      <c r="D11" s="3" t="s">
        <v>521</v>
      </c>
      <c r="E11" s="73" t="s">
        <v>148</v>
      </c>
      <c r="F11" s="93">
        <f>Bilan_passif!F24</f>
        <v>0</v>
      </c>
    </row>
    <row r="12" spans="1:6" ht="12.75">
      <c r="A12" s="92"/>
      <c r="B12" s="73"/>
      <c r="C12" s="3"/>
      <c r="D12" s="3" t="s">
        <v>522</v>
      </c>
      <c r="E12" s="73" t="s">
        <v>180</v>
      </c>
      <c r="F12" s="93">
        <f>-Bilan_passif!F42</f>
        <v>0</v>
      </c>
    </row>
    <row r="13" spans="1:6" ht="12.75">
      <c r="A13" s="92"/>
      <c r="B13" s="73"/>
      <c r="C13" s="3"/>
      <c r="D13" s="3" t="s">
        <v>523</v>
      </c>
      <c r="E13" s="73" t="s">
        <v>545</v>
      </c>
      <c r="F13" s="93">
        <f>$C$4</f>
        <v>0</v>
      </c>
    </row>
    <row r="14" spans="1:6" ht="13.5" thickBot="1">
      <c r="A14" s="94"/>
      <c r="B14" s="86"/>
      <c r="C14" s="85"/>
      <c r="D14" s="89" t="s">
        <v>524</v>
      </c>
      <c r="E14" s="86"/>
      <c r="F14" s="95">
        <f>SUM(F8:F13)</f>
        <v>0</v>
      </c>
    </row>
    <row r="15" spans="1:6" ht="13.5" thickBot="1">
      <c r="A15" s="87" t="s">
        <v>526</v>
      </c>
      <c r="B15" s="90"/>
      <c r="C15" s="22">
        <f>SUM(C3:C7)</f>
        <v>0</v>
      </c>
      <c r="D15" s="22" t="s">
        <v>525</v>
      </c>
      <c r="E15" s="90"/>
      <c r="F15" s="88">
        <f>SUM(F7,F14)</f>
        <v>0</v>
      </c>
    </row>
    <row r="16" spans="1:6" ht="12.75">
      <c r="A16" s="96" t="s">
        <v>527</v>
      </c>
      <c r="B16" s="74" t="s">
        <v>71</v>
      </c>
      <c r="C16" s="21">
        <f>Bilan_actif!E24</f>
        <v>0</v>
      </c>
      <c r="D16" s="21" t="s">
        <v>534</v>
      </c>
      <c r="E16" s="74" t="s">
        <v>150</v>
      </c>
      <c r="F16" s="97">
        <f>Bilan_passif!F26</f>
        <v>0</v>
      </c>
    </row>
    <row r="17" spans="1:6" ht="12.75">
      <c r="A17" s="92" t="s">
        <v>528</v>
      </c>
      <c r="B17" s="73" t="s">
        <v>72</v>
      </c>
      <c r="C17" s="3">
        <f>Bilan_actif!E25</f>
        <v>0</v>
      </c>
      <c r="D17" s="3" t="s">
        <v>535</v>
      </c>
      <c r="E17" s="73" t="s">
        <v>151</v>
      </c>
      <c r="F17" s="93">
        <f>Bilan_passif!F27</f>
        <v>0</v>
      </c>
    </row>
    <row r="18" spans="1:6" ht="12.75">
      <c r="A18" s="92" t="s">
        <v>529</v>
      </c>
      <c r="B18" s="73" t="s">
        <v>74</v>
      </c>
      <c r="C18" s="3">
        <f>Bilan_actif!E27</f>
        <v>0</v>
      </c>
      <c r="D18" s="3" t="s">
        <v>536</v>
      </c>
      <c r="E18" s="73" t="s">
        <v>154</v>
      </c>
      <c r="F18" s="93">
        <f>Bilan_passif!$F$30</f>
        <v>0</v>
      </c>
    </row>
    <row r="19" spans="1:6" ht="12.75">
      <c r="A19" s="92" t="s">
        <v>63</v>
      </c>
      <c r="B19" s="73" t="s">
        <v>75</v>
      </c>
      <c r="C19" s="3">
        <f>Bilan_actif!E28</f>
        <v>0</v>
      </c>
      <c r="D19" s="3"/>
      <c r="E19" s="73"/>
      <c r="F19" s="93"/>
    </row>
    <row r="20" spans="1:6" ht="12.75">
      <c r="A20" s="92" t="s">
        <v>530</v>
      </c>
      <c r="B20" s="73" t="s">
        <v>76</v>
      </c>
      <c r="C20" s="3">
        <f>Bilan_actif!E30</f>
        <v>0</v>
      </c>
      <c r="D20" s="3"/>
      <c r="E20" s="73"/>
      <c r="F20" s="93"/>
    </row>
    <row r="21" spans="1:6" ht="12.75">
      <c r="A21" s="92" t="s">
        <v>531</v>
      </c>
      <c r="B21" s="73" t="s">
        <v>78</v>
      </c>
      <c r="C21" s="3">
        <f>Bilan_actif!E31</f>
        <v>0</v>
      </c>
      <c r="D21" s="3"/>
      <c r="E21" s="73"/>
      <c r="F21" s="93"/>
    </row>
    <row r="22" spans="1:6" ht="13.5" thickBot="1">
      <c r="A22" s="94" t="s">
        <v>532</v>
      </c>
      <c r="B22" s="86" t="s">
        <v>82</v>
      </c>
      <c r="C22" s="85">
        <f>Bilan_actif!$E$35</f>
        <v>0</v>
      </c>
      <c r="D22" s="85"/>
      <c r="E22" s="86"/>
      <c r="F22" s="95"/>
    </row>
    <row r="23" spans="1:6" ht="13.5" thickBot="1">
      <c r="A23" s="87" t="s">
        <v>533</v>
      </c>
      <c r="B23" s="90"/>
      <c r="C23" s="22">
        <f>SUM(C16:C22)</f>
        <v>0</v>
      </c>
      <c r="D23" s="22" t="s">
        <v>537</v>
      </c>
      <c r="E23" s="90"/>
      <c r="F23" s="88">
        <f>SUM(F16:F22)</f>
        <v>0</v>
      </c>
    </row>
    <row r="24" spans="1:6" ht="12.75">
      <c r="A24" s="96" t="s">
        <v>538</v>
      </c>
      <c r="B24" s="74" t="s">
        <v>80</v>
      </c>
      <c r="C24" s="21">
        <f>Bilan_actif!E33</f>
        <v>0</v>
      </c>
      <c r="D24" s="21" t="s">
        <v>522</v>
      </c>
      <c r="E24" s="74" t="s">
        <v>180</v>
      </c>
      <c r="F24" s="97">
        <f>Bilan_passif!$F$42</f>
        <v>0</v>
      </c>
    </row>
    <row r="25" spans="1:6" ht="13.5" thickBot="1">
      <c r="A25" s="94" t="s">
        <v>539</v>
      </c>
      <c r="B25" s="86" t="s">
        <v>81</v>
      </c>
      <c r="C25" s="85">
        <f>Bilan_actif!E34</f>
        <v>0</v>
      </c>
      <c r="D25" s="85" t="s">
        <v>540</v>
      </c>
      <c r="E25" s="86" t="s">
        <v>395</v>
      </c>
      <c r="F25" s="95">
        <f>tableau_affectation!$L$19</f>
        <v>0</v>
      </c>
    </row>
    <row r="26" spans="1:6" ht="13.5" thickBot="1">
      <c r="A26" s="87" t="s">
        <v>542</v>
      </c>
      <c r="B26" s="90"/>
      <c r="C26" s="22">
        <f>SUM(C24:C25)</f>
        <v>0</v>
      </c>
      <c r="D26" s="22" t="s">
        <v>541</v>
      </c>
      <c r="E26" s="90"/>
      <c r="F26" s="88">
        <f>SUM(F24:F25)</f>
        <v>0</v>
      </c>
    </row>
    <row r="27" spans="1:6" ht="12.75">
      <c r="A27" s="36"/>
      <c r="B27" s="36"/>
      <c r="C27" s="36"/>
      <c r="D27" s="36"/>
      <c r="E27" s="82"/>
      <c r="F27" s="36"/>
    </row>
    <row r="28" spans="1:6" ht="12.75">
      <c r="A28" s="36"/>
      <c r="B28" s="36"/>
      <c r="C28" s="36"/>
      <c r="D28" s="36"/>
      <c r="E28" s="82"/>
      <c r="F28" s="36"/>
    </row>
    <row r="29" spans="1:6" ht="13.5" customHeight="1">
      <c r="A29" s="36"/>
      <c r="B29" s="36"/>
      <c r="C29" s="36"/>
      <c r="D29" s="36"/>
      <c r="E29" s="82"/>
      <c r="F29" s="36"/>
    </row>
    <row r="30" spans="1:6" ht="13.5" thickBot="1">
      <c r="A30" s="36"/>
      <c r="B30" s="36"/>
      <c r="C30" s="36"/>
      <c r="D30" s="36"/>
      <c r="E30" s="82"/>
      <c r="F30" s="36"/>
    </row>
    <row r="31" spans="1:6" ht="13.5" thickBot="1">
      <c r="A31" s="326" t="s">
        <v>571</v>
      </c>
      <c r="B31" s="327"/>
      <c r="C31" s="327"/>
      <c r="D31" s="327"/>
      <c r="E31" s="327"/>
      <c r="F31" s="328"/>
    </row>
    <row r="32" spans="1:6" ht="12.75">
      <c r="A32" s="324" t="s">
        <v>507</v>
      </c>
      <c r="B32" s="212"/>
      <c r="C32" s="213"/>
      <c r="D32" s="211" t="s">
        <v>508</v>
      </c>
      <c r="E32" s="212"/>
      <c r="F32" s="325"/>
    </row>
    <row r="33" spans="1:6" ht="12.75">
      <c r="A33" s="92" t="s">
        <v>509</v>
      </c>
      <c r="B33" s="73" t="s">
        <v>40</v>
      </c>
      <c r="C33" s="3">
        <f>Bilan_actif!$I$23</f>
        <v>4379171</v>
      </c>
      <c r="D33" s="3" t="s">
        <v>513</v>
      </c>
      <c r="E33" s="73" t="s">
        <v>544</v>
      </c>
      <c r="F33" s="93">
        <f>Bilan_passif!G14+Bilan_passif!G17</f>
        <v>0</v>
      </c>
    </row>
    <row r="34" spans="1:6" ht="12.75">
      <c r="A34" s="92" t="s">
        <v>510</v>
      </c>
      <c r="B34" s="73" t="s">
        <v>543</v>
      </c>
      <c r="C34" s="3">
        <f>tableau_affectation!N17+tableau_affectation!N18</f>
        <v>0</v>
      </c>
      <c r="D34" s="3" t="s">
        <v>514</v>
      </c>
      <c r="E34" s="73" t="s">
        <v>144</v>
      </c>
      <c r="F34" s="93">
        <f>Bilan_passif!$F$20</f>
        <v>0</v>
      </c>
    </row>
    <row r="35" spans="1:6" ht="12.75">
      <c r="A35" s="92" t="s">
        <v>511</v>
      </c>
      <c r="B35" s="73" t="s">
        <v>85</v>
      </c>
      <c r="C35" s="3">
        <f>Bilan_actif!I37</f>
        <v>0</v>
      </c>
      <c r="D35" s="3" t="s">
        <v>515</v>
      </c>
      <c r="E35" s="73" t="s">
        <v>102</v>
      </c>
      <c r="F35" s="93">
        <f>Bilan_actif!$I$40</f>
        <v>4379171</v>
      </c>
    </row>
    <row r="36" spans="1:6" ht="12.75">
      <c r="A36" s="92" t="s">
        <v>512</v>
      </c>
      <c r="B36" s="73" t="s">
        <v>86</v>
      </c>
      <c r="C36" s="3">
        <f>Bilan_actif!I38</f>
        <v>0</v>
      </c>
      <c r="D36" s="3" t="s">
        <v>516</v>
      </c>
      <c r="E36" s="73" t="s">
        <v>156</v>
      </c>
      <c r="F36" s="93">
        <f>Bilan_passif!$G$32</f>
        <v>0</v>
      </c>
    </row>
    <row r="37" spans="1:6" ht="12.75">
      <c r="A37" s="94" t="s">
        <v>517</v>
      </c>
      <c r="B37" s="86" t="s">
        <v>87</v>
      </c>
      <c r="C37" s="85">
        <f>Bilan_actif!I39</f>
        <v>0</v>
      </c>
      <c r="D37" s="89" t="s">
        <v>546</v>
      </c>
      <c r="E37" s="86"/>
      <c r="F37" s="95">
        <f>SUM(F33:F36)</f>
        <v>4379171</v>
      </c>
    </row>
    <row r="38" spans="1:6" ht="12.75">
      <c r="A38" s="92"/>
      <c r="B38" s="73"/>
      <c r="C38" s="3"/>
      <c r="D38" s="3" t="s">
        <v>518</v>
      </c>
      <c r="E38" s="73" t="s">
        <v>145</v>
      </c>
      <c r="F38" s="93">
        <f>Bilan_passif!G21</f>
        <v>0</v>
      </c>
    </row>
    <row r="39" spans="1:6" ht="12.75">
      <c r="A39" s="96"/>
      <c r="B39" s="74"/>
      <c r="C39" s="21"/>
      <c r="D39" s="21" t="s">
        <v>519</v>
      </c>
      <c r="E39" s="74" t="s">
        <v>146</v>
      </c>
      <c r="F39" s="97">
        <f>Bilan_passif!G22</f>
        <v>0</v>
      </c>
    </row>
    <row r="40" spans="1:6" ht="12.75">
      <c r="A40" s="92"/>
      <c r="B40" s="73"/>
      <c r="C40" s="3"/>
      <c r="D40" s="3" t="s">
        <v>520</v>
      </c>
      <c r="E40" s="73" t="s">
        <v>147</v>
      </c>
      <c r="F40" s="93">
        <f>Bilan_passif!G23</f>
        <v>0</v>
      </c>
    </row>
    <row r="41" spans="1:6" ht="12.75">
      <c r="A41" s="92"/>
      <c r="B41" s="73"/>
      <c r="C41" s="3"/>
      <c r="D41" s="3" t="s">
        <v>521</v>
      </c>
      <c r="E41" s="73" t="s">
        <v>148</v>
      </c>
      <c r="F41" s="93">
        <f>Bilan_passif!G24</f>
        <v>0</v>
      </c>
    </row>
    <row r="42" spans="1:6" ht="12.75">
      <c r="A42" s="92"/>
      <c r="B42" s="73"/>
      <c r="C42" s="3"/>
      <c r="D42" s="3" t="s">
        <v>522</v>
      </c>
      <c r="E42" s="73" t="s">
        <v>180</v>
      </c>
      <c r="F42" s="93">
        <f>-Bilan_passif!G42</f>
        <v>0</v>
      </c>
    </row>
    <row r="43" spans="1:6" ht="12.75">
      <c r="A43" s="92"/>
      <c r="B43" s="73"/>
      <c r="C43" s="3"/>
      <c r="D43" s="3" t="s">
        <v>523</v>
      </c>
      <c r="E43" s="73" t="s">
        <v>545</v>
      </c>
      <c r="F43" s="93">
        <f>C34</f>
        <v>0</v>
      </c>
    </row>
    <row r="44" spans="1:6" ht="13.5" thickBot="1">
      <c r="A44" s="94"/>
      <c r="B44" s="86"/>
      <c r="C44" s="85"/>
      <c r="D44" s="89" t="s">
        <v>524</v>
      </c>
      <c r="E44" s="86"/>
      <c r="F44" s="95">
        <f>SUM(F38:F43)</f>
        <v>0</v>
      </c>
    </row>
    <row r="45" spans="1:6" ht="13.5" thickBot="1">
      <c r="A45" s="87" t="s">
        <v>526</v>
      </c>
      <c r="B45" s="90"/>
      <c r="C45" s="22">
        <f>SUM(C33:C37)</f>
        <v>4379171</v>
      </c>
      <c r="D45" s="22" t="s">
        <v>525</v>
      </c>
      <c r="E45" s="90"/>
      <c r="F45" s="88">
        <f>SUM(F37,F44)</f>
        <v>4379171</v>
      </c>
    </row>
    <row r="46" spans="1:6" ht="12.75">
      <c r="A46" s="96" t="s">
        <v>527</v>
      </c>
      <c r="B46" s="74" t="s">
        <v>71</v>
      </c>
      <c r="C46" s="21">
        <f>Bilan_actif!I24</f>
        <v>0</v>
      </c>
      <c r="D46" s="21" t="s">
        <v>534</v>
      </c>
      <c r="E46" s="74" t="s">
        <v>150</v>
      </c>
      <c r="F46" s="97">
        <f>Bilan_passif!G26</f>
        <v>0</v>
      </c>
    </row>
    <row r="47" spans="1:6" ht="12.75">
      <c r="A47" s="92" t="s">
        <v>528</v>
      </c>
      <c r="B47" s="73" t="s">
        <v>72</v>
      </c>
      <c r="C47" s="3">
        <f>Bilan_actif!I25</f>
        <v>0</v>
      </c>
      <c r="D47" s="3" t="s">
        <v>535</v>
      </c>
      <c r="E47" s="73" t="s">
        <v>151</v>
      </c>
      <c r="F47" s="93">
        <f>Bilan_passif!G27</f>
        <v>0</v>
      </c>
    </row>
    <row r="48" spans="1:6" ht="12.75">
      <c r="A48" s="92" t="s">
        <v>529</v>
      </c>
      <c r="B48" s="73" t="s">
        <v>74</v>
      </c>
      <c r="C48" s="3">
        <f>Bilan_actif!I27</f>
        <v>0</v>
      </c>
      <c r="D48" s="3" t="s">
        <v>536</v>
      </c>
      <c r="E48" s="73" t="s">
        <v>154</v>
      </c>
      <c r="F48" s="93">
        <f>Bilan_passif!$G$30</f>
        <v>0</v>
      </c>
    </row>
    <row r="49" spans="1:6" ht="12.75">
      <c r="A49" s="92" t="s">
        <v>63</v>
      </c>
      <c r="B49" s="73" t="s">
        <v>75</v>
      </c>
      <c r="C49" s="3">
        <f>Bilan_actif!I28</f>
        <v>0</v>
      </c>
      <c r="D49" s="3"/>
      <c r="E49" s="73"/>
      <c r="F49" s="93"/>
    </row>
    <row r="50" spans="1:6" ht="12.75">
      <c r="A50" s="92" t="s">
        <v>530</v>
      </c>
      <c r="B50" s="73" t="s">
        <v>76</v>
      </c>
      <c r="C50" s="3">
        <f>Bilan_actif!I30</f>
        <v>0</v>
      </c>
      <c r="D50" s="3"/>
      <c r="E50" s="73"/>
      <c r="F50" s="93"/>
    </row>
    <row r="51" spans="1:6" ht="12.75">
      <c r="A51" s="92" t="s">
        <v>531</v>
      </c>
      <c r="B51" s="73" t="s">
        <v>78</v>
      </c>
      <c r="C51" s="3">
        <f>Bilan_actif!I31</f>
        <v>0</v>
      </c>
      <c r="D51" s="3"/>
      <c r="E51" s="73"/>
      <c r="F51" s="93"/>
    </row>
    <row r="52" spans="1:6" ht="13.5" thickBot="1">
      <c r="A52" s="94" t="s">
        <v>532</v>
      </c>
      <c r="B52" s="86" t="s">
        <v>82</v>
      </c>
      <c r="C52" s="85">
        <f>Bilan_actif!$I$35</f>
        <v>0</v>
      </c>
      <c r="D52" s="85"/>
      <c r="E52" s="86"/>
      <c r="F52" s="95"/>
    </row>
    <row r="53" spans="1:6" ht="13.5" thickBot="1">
      <c r="A53" s="87" t="s">
        <v>533</v>
      </c>
      <c r="B53" s="90"/>
      <c r="C53" s="22">
        <f>SUM(C46:C52)</f>
        <v>0</v>
      </c>
      <c r="D53" s="22" t="s">
        <v>537</v>
      </c>
      <c r="E53" s="90"/>
      <c r="F53" s="88">
        <f>SUM(F46:F52)</f>
        <v>0</v>
      </c>
    </row>
    <row r="54" spans="1:6" ht="12.75">
      <c r="A54" s="96" t="s">
        <v>538</v>
      </c>
      <c r="B54" s="74" t="s">
        <v>80</v>
      </c>
      <c r="C54" s="21">
        <f>Bilan_actif!I33</f>
        <v>0</v>
      </c>
      <c r="D54" s="21" t="s">
        <v>522</v>
      </c>
      <c r="E54" s="74" t="s">
        <v>180</v>
      </c>
      <c r="F54" s="97">
        <f>Bilan_passif!$G$42</f>
        <v>0</v>
      </c>
    </row>
    <row r="55" spans="1:6" ht="13.5" thickBot="1">
      <c r="A55" s="94" t="s">
        <v>539</v>
      </c>
      <c r="B55" s="86" t="s">
        <v>81</v>
      </c>
      <c r="C55" s="85">
        <f>Bilan_actif!I34</f>
        <v>0</v>
      </c>
      <c r="D55" s="85" t="s">
        <v>540</v>
      </c>
      <c r="E55" s="86" t="s">
        <v>395</v>
      </c>
      <c r="F55" s="95">
        <f>tableau_affectation!$N$19</f>
        <v>0</v>
      </c>
    </row>
    <row r="56" spans="1:6" ht="13.5" thickBot="1">
      <c r="A56" s="87" t="s">
        <v>542</v>
      </c>
      <c r="B56" s="90"/>
      <c r="C56" s="22">
        <f>SUM(C54:C55)</f>
        <v>0</v>
      </c>
      <c r="D56" s="22" t="s">
        <v>541</v>
      </c>
      <c r="E56" s="90"/>
      <c r="F56" s="88">
        <f>SUM(F54:F55)</f>
        <v>0</v>
      </c>
    </row>
  </sheetData>
  <mergeCells count="6">
    <mergeCell ref="A32:C32"/>
    <mergeCell ref="D32:F32"/>
    <mergeCell ref="A1:F1"/>
    <mergeCell ref="A31:F31"/>
    <mergeCell ref="A2:C2"/>
    <mergeCell ref="D2:F2"/>
  </mergeCells>
  <printOptions/>
  <pageMargins left="0.75" right="0.75" top="1" bottom="1"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dimension ref="A1:H19"/>
  <sheetViews>
    <sheetView workbookViewId="0" topLeftCell="A1">
      <selection activeCell="D13" sqref="D13"/>
    </sheetView>
  </sheetViews>
  <sheetFormatPr defaultColWidth="11.421875" defaultRowHeight="12.75"/>
  <cols>
    <col min="1" max="1" width="36.28125" style="83" customWidth="1"/>
    <col min="2" max="2" width="22.00390625" style="0" customWidth="1"/>
    <col min="3" max="3" width="20.421875" style="0" customWidth="1"/>
    <col min="4" max="4" width="15.7109375" style="0" customWidth="1"/>
    <col min="8" max="8" width="26.421875" style="0" customWidth="1"/>
  </cols>
  <sheetData>
    <row r="1" spans="1:3" ht="12.75">
      <c r="A1" s="73"/>
      <c r="B1" s="73" t="s">
        <v>552</v>
      </c>
      <c r="C1" s="73" t="s">
        <v>579</v>
      </c>
    </row>
    <row r="2" spans="1:8" ht="12.75">
      <c r="A2" s="73" t="s">
        <v>547</v>
      </c>
      <c r="B2" s="98">
        <v>0.33</v>
      </c>
      <c r="C2" s="99" t="e">
        <f>(Variations_CR!C33/(Bilan_passif!F31+tableau_affectation!L17+tableau_affectation!L18+tableau_affectation!L19))</f>
        <v>#DIV/0!</v>
      </c>
      <c r="D2" s="329" t="e">
        <f>IF(C2&gt;33%,"l'entreprise a une capacité de remboursement suppérieur à la norme et peu donc s'endetter","l'entreprise a une faible capacité de remboursement et/ou ses dettes sont trop importantes")</f>
        <v>#DIV/0!</v>
      </c>
      <c r="E2" s="330"/>
      <c r="F2" s="330"/>
      <c r="G2" s="330"/>
      <c r="H2" s="330"/>
    </row>
    <row r="3" spans="1:4" ht="12.75">
      <c r="A3" s="73" t="s">
        <v>548</v>
      </c>
      <c r="B3" s="98">
        <v>0.66</v>
      </c>
      <c r="C3" s="99" t="e">
        <f>((Bilan_passif!F21+Bilan_passif!F22+Bilan_passif!F23+Bilan_passif!F24+tableau_affectation!L17+tableau_affectation!L18+tableau_affectation!L19)/(Bilan_passif!F14+Bilan_passif!F17))</f>
        <v>#DIV/0!</v>
      </c>
      <c r="D3" t="e">
        <f>IF(C3&gt;B3,"l'entreprise utilse un financement qui utilise trop le secteur banquaire ne risque t'elle pas d'avoir des frais banquaires insupportables","l'entreprise n'utilise pas assez l'endettement financier elle n'tilise donc pas le levier de la dette")</f>
        <v>#DIV/0!</v>
      </c>
    </row>
    <row r="4" spans="1:3" ht="12.75">
      <c r="A4" s="73" t="s">
        <v>549</v>
      </c>
      <c r="B4" s="73" t="s">
        <v>572</v>
      </c>
      <c r="C4" s="99" t="e">
        <f>(Bilan_actif!H23+tableau_affectation!L18+tableau_affectation!L17)/(Bilan_passif!F17+Bilan_passif!F14)</f>
        <v>#DIV/0!</v>
      </c>
    </row>
    <row r="5" spans="1:4" ht="12.75">
      <c r="A5" s="73" t="s">
        <v>550</v>
      </c>
      <c r="B5" s="73" t="s">
        <v>573</v>
      </c>
      <c r="C5" s="99" t="e">
        <f>Bilan_passif!F11/(Bilan_passif!F17+Bilan_passif!F14)</f>
        <v>#DIV/0!</v>
      </c>
      <c r="D5" t="e">
        <f>IF(C5&gt;7%,"l'entreprise est rentable pour ses investisseurs","l'entreprise affiche un taux de rentabilité assez faible pas à la hauteur que ce que peuvent espérer les investisseurs")</f>
        <v>#DIV/0!</v>
      </c>
    </row>
    <row r="6" spans="1:3" ht="12.75">
      <c r="A6" s="73" t="s">
        <v>551</v>
      </c>
      <c r="B6" s="73" t="s">
        <v>577</v>
      </c>
      <c r="C6" s="99" t="e">
        <f>(Bilan_passif!F14+Bilan_passif!F17)/(Bilan_passif!F33+tableau_affectation!L17+tableau_affectation!L18+tableau_affectation!L19)</f>
        <v>#DIV/0!</v>
      </c>
    </row>
    <row r="7" spans="1:4" ht="12.75">
      <c r="A7" s="73" t="s">
        <v>583</v>
      </c>
      <c r="B7" s="73" t="s">
        <v>574</v>
      </c>
      <c r="C7" s="99" t="e">
        <f>Bilan_actif!G12/Bilan_actif!E12</f>
        <v>#DIV/0!</v>
      </c>
      <c r="D7" t="e">
        <f>IF(C7&lt;50%,"l'investissement des constructions est assez réssent et ne semble pas avoir besoin d'être renouvelé","l'investissement des constructions est vieillissant il faut investir pour le renouveler !")</f>
        <v>#DIV/0!</v>
      </c>
    </row>
    <row r="8" spans="1:4" ht="12.75">
      <c r="A8" s="73" t="s">
        <v>584</v>
      </c>
      <c r="B8" s="73" t="s">
        <v>574</v>
      </c>
      <c r="C8" s="99" t="e">
        <f>Bilan_actif!G13/Bilan_actif!E13</f>
        <v>#DIV/0!</v>
      </c>
      <c r="D8" t="e">
        <f>IF(C8&lt;50%,"l'investissement des instalations techniques est assez réssent et ne semble pas avoir besoin d'être renouvelé","l'investissement des instalations tecniques est vieillissant il faut investir pour le renouveler !")</f>
        <v>#DIV/0!</v>
      </c>
    </row>
    <row r="9" spans="1:4" ht="12.75">
      <c r="A9" s="73" t="s">
        <v>585</v>
      </c>
      <c r="B9" s="73" t="s">
        <v>574</v>
      </c>
      <c r="C9" s="99" t="e">
        <f>Bilan_actif!G14/Bilan_actif!E14</f>
        <v>#DIV/0!</v>
      </c>
      <c r="D9" t="e">
        <f>IF(C9&lt;50%,"l'investissement divers est assez réssent et ne semble pas avoir besoin d'être renouvelé","l'investissement divers est vieillissant il faut investir pour le renouveler !")</f>
        <v>#DIV/0!</v>
      </c>
    </row>
    <row r="10" spans="1:4" ht="12.75">
      <c r="A10" s="73" t="s">
        <v>586</v>
      </c>
      <c r="B10" s="73" t="s">
        <v>574</v>
      </c>
      <c r="C10" s="99" t="e">
        <f>(Bilan_actif!G12+Bilan_actif!G13+Bilan_actif!G14)/(Bilan_actif!E12+Bilan_actif!E13+Bilan_actif!E14)</f>
        <v>#DIV/0!</v>
      </c>
      <c r="D10" t="e">
        <f>IF(C10&lt;50%,"l'investissement global est assez réssent et ne semble pas avoir besoin d'être renouvelé","l'investissement global est vieillissant il faut investir pour le renouveler !")</f>
        <v>#DIV/0!</v>
      </c>
    </row>
    <row r="11" spans="1:4" ht="12.75">
      <c r="A11" s="73" t="s">
        <v>567</v>
      </c>
      <c r="B11" s="73" t="s">
        <v>575</v>
      </c>
      <c r="C11" s="99" t="e">
        <f>(Variations_CR!C31/Compte_resultat!I7)</f>
        <v>#DIV/0!</v>
      </c>
      <c r="D11" t="e">
        <f>IF(C11&gt;33%,"les ressources engagées par l'entreprise permetent de produire une valeur ajouté conséquente","l'entreprise engage trop de ressourse pour produire sa valeur ajouté")</f>
        <v>#DIV/0!</v>
      </c>
    </row>
    <row r="12" spans="1:4" ht="12.75">
      <c r="A12" s="73" t="s">
        <v>568</v>
      </c>
      <c r="B12" s="73" t="s">
        <v>576</v>
      </c>
      <c r="C12" s="99" t="e">
        <f>(Variations_CR!C32/Compte_resultat!I7)</f>
        <v>#DIV/0!</v>
      </c>
      <c r="D12" t="e">
        <f>IF(C12&gt;11%,"la structure et le fonctinement de l'entreprise lui permet de conserver une part importante de son chiffre d'affaire","la structure et le fonctionement de l'entreprise ne lui permet pas de conserver une part conséquente de son chiffre d'affaire")</f>
        <v>#DIV/0!</v>
      </c>
    </row>
    <row r="13" spans="1:4" ht="12.75">
      <c r="A13" s="73" t="s">
        <v>569</v>
      </c>
      <c r="B13" s="73" t="s">
        <v>575</v>
      </c>
      <c r="C13" s="99" t="e">
        <f>(Variations_CR!C32/Variations_CR!C31)</f>
        <v>#DIV/0!</v>
      </c>
      <c r="D13" t="e">
        <f>IF(C13&gt;33%,"la structure et le fonctinement de l'entreprise lui permet de conserver une part importante de sa valeur ajouté","la structure et le fonctionement de l'entreprise ne lui permet pas de conserver une part conséquente de sa valeur ajouté")</f>
        <v>#DIV/0!</v>
      </c>
    </row>
    <row r="17" ht="12.75">
      <c r="C17" s="104" t="s">
        <v>596</v>
      </c>
    </row>
    <row r="18" ht="12.75">
      <c r="C18" s="105" t="s">
        <v>597</v>
      </c>
    </row>
    <row r="19" ht="12.75">
      <c r="C19" s="106" t="s">
        <v>595</v>
      </c>
    </row>
  </sheetData>
  <mergeCells count="1">
    <mergeCell ref="D2:H2"/>
  </mergeCells>
  <conditionalFormatting sqref="C11 C13">
    <cfRule type="cellIs" priority="1" dxfId="0" operator="lessThan" stopIfTrue="1">
      <formula>0.33</formula>
    </cfRule>
    <cfRule type="cellIs" priority="2" dxfId="1" operator="greaterThanOrEqual" stopIfTrue="1">
      <formula>0.33</formula>
    </cfRule>
  </conditionalFormatting>
  <conditionalFormatting sqref="C6">
    <cfRule type="cellIs" priority="3" dxfId="2" operator="greaterThan" stopIfTrue="1">
      <formula>0.5</formula>
    </cfRule>
    <cfRule type="cellIs" priority="4" dxfId="1" operator="between" stopIfTrue="1">
      <formula>0.33</formula>
      <formula>0.5</formula>
    </cfRule>
    <cfRule type="cellIs" priority="5" dxfId="0" operator="lessThan" stopIfTrue="1">
      <formula>0.33</formula>
    </cfRule>
  </conditionalFormatting>
  <conditionalFormatting sqref="C12">
    <cfRule type="cellIs" priority="6" dxfId="1" operator="greaterThanOrEqual" stopIfTrue="1">
      <formula>0.11</formula>
    </cfRule>
    <cfRule type="cellIs" priority="7" dxfId="0" operator="lessThan" stopIfTrue="1">
      <formula>0.11</formula>
    </cfRule>
  </conditionalFormatting>
  <conditionalFormatting sqref="C7:C10">
    <cfRule type="cellIs" priority="8" dxfId="0" operator="greaterThanOrEqual" stopIfTrue="1">
      <formula>0.5</formula>
    </cfRule>
    <cfRule type="cellIs" priority="9" dxfId="1" operator="lessThan" stopIfTrue="1">
      <formula>0.5</formula>
    </cfRule>
  </conditionalFormatting>
  <conditionalFormatting sqref="C5">
    <cfRule type="cellIs" priority="10" dxfId="0" operator="lessThanOrEqual" stopIfTrue="1">
      <formula>0.07</formula>
    </cfRule>
    <cfRule type="cellIs" priority="11" dxfId="1" operator="greaterThan" stopIfTrue="1">
      <formula>0.07</formula>
    </cfRule>
  </conditionalFormatting>
  <conditionalFormatting sqref="C4">
    <cfRule type="cellIs" priority="12" dxfId="1" operator="between" stopIfTrue="1">
      <formula>1.2</formula>
      <formula>1.3</formula>
    </cfRule>
    <cfRule type="cellIs" priority="13" dxfId="2" operator="lessThanOrEqual" stopIfTrue="1">
      <formula>1.2</formula>
    </cfRule>
    <cfRule type="cellIs" priority="14" dxfId="0" operator="greaterThanOrEqual" stopIfTrue="1">
      <formula>1.3</formula>
    </cfRule>
  </conditionalFormatting>
  <conditionalFormatting sqref="C3">
    <cfRule type="cellIs" priority="15" dxfId="1" operator="between" stopIfTrue="1">
      <formula>0.63</formula>
      <formula>0.7</formula>
    </cfRule>
    <cfRule type="cellIs" priority="16" dxfId="2" operator="lessThanOrEqual" stopIfTrue="1">
      <formula>0.63</formula>
    </cfRule>
    <cfRule type="cellIs" priority="17" dxfId="0" operator="greaterThanOrEqual" stopIfTrue="1">
      <formula>0.7</formula>
    </cfRule>
  </conditionalFormatting>
  <conditionalFormatting sqref="C2">
    <cfRule type="cellIs" priority="18" dxfId="2" operator="greaterThanOrEqual" stopIfTrue="1">
      <formula>0.35</formula>
    </cfRule>
    <cfRule type="cellIs" priority="19" dxfId="1" operator="between" stopIfTrue="1">
      <formula>0.27</formula>
      <formula>0.35</formula>
    </cfRule>
    <cfRule type="cellIs" priority="20" dxfId="0" operator="lessThanOrEqual" stopIfTrue="1">
      <formula>0.27</formula>
    </cfRule>
  </conditionalFormatting>
  <printOptions/>
  <pageMargins left="0.75" right="0.75" top="1" bottom="1" header="0.4921259845" footer="0.4921259845"/>
  <pageSetup horizontalDpi="300" verticalDpi="300" orientation="portrait" paperSize="9" r:id="rId1"/>
  <ignoredErrors>
    <ignoredError sqref="D8" formula="1"/>
  </ignoredErrors>
</worksheet>
</file>

<file path=xl/worksheets/sheet8.xml><?xml version="1.0" encoding="utf-8"?>
<worksheet xmlns="http://schemas.openxmlformats.org/spreadsheetml/2006/main" xmlns:r="http://schemas.openxmlformats.org/officeDocument/2006/relationships">
  <dimension ref="A1:D7"/>
  <sheetViews>
    <sheetView workbookViewId="0" topLeftCell="A1">
      <selection activeCell="F15" sqref="F15"/>
    </sheetView>
  </sheetViews>
  <sheetFormatPr defaultColWidth="11.421875" defaultRowHeight="12.75"/>
  <cols>
    <col min="1" max="1" width="23.140625" style="83" customWidth="1"/>
    <col min="2" max="2" width="13.28125" style="83" customWidth="1"/>
    <col min="3" max="3" width="15.7109375" style="0" customWidth="1"/>
  </cols>
  <sheetData>
    <row r="1" spans="1:3" s="83" customFormat="1" ht="12.75">
      <c r="A1" s="73"/>
      <c r="B1" s="73" t="s">
        <v>582</v>
      </c>
      <c r="C1" s="99" t="s">
        <v>581</v>
      </c>
    </row>
    <row r="2" spans="1:4" ht="12.75">
      <c r="A2" s="73" t="s">
        <v>553</v>
      </c>
      <c r="B2" s="98">
        <v>0.66</v>
      </c>
      <c r="C2" s="99" t="e">
        <f>(Compte_resultat!I20+Compte_resultat!I21+Compte_resultat!I54)/(Variations_CR!C31+Compte_resultat!I31+Compte_resultat!I32+Compte_resultat!I33)</f>
        <v>#DIV/0!</v>
      </c>
      <c r="D2" t="e">
        <f>IF(C2&gt;66%,"les employés prélèvent une part importante de la valeur ajouté","les employés prélèvent une part assez faible de la valeur ajouté")</f>
        <v>#DIV/0!</v>
      </c>
    </row>
    <row r="3" spans="1:4" ht="12.75">
      <c r="A3" s="73" t="s">
        <v>554</v>
      </c>
      <c r="B3" s="98">
        <v>0.09</v>
      </c>
      <c r="C3" s="99" t="e">
        <f>(Compte_resultat!I19+Compte_resultat!I55-Compte_resultat!I10)/(Variations_CR!C31+Compte_resultat!I31+Compte_resultat!I32+Compte_resultat!I33)</f>
        <v>#DIV/0!</v>
      </c>
      <c r="D3" t="e">
        <f>IF(C3&gt;9%,"l'état prélève une part jugée importante de la valeur ajouté","l'état prélève une part jugée faible de la Valeur Ajouté")</f>
        <v>#DIV/0!</v>
      </c>
    </row>
    <row r="4" spans="1:4" ht="12.75">
      <c r="A4" s="73" t="s">
        <v>555</v>
      </c>
      <c r="B4" s="99">
        <v>0.125</v>
      </c>
      <c r="C4" s="99" t="e">
        <f>(Compte_resultat!I42-Compte_resultat!I38)/(Variations_CR!C31+Compte_resultat!I31+Compte_resultat!I32+Compte_resultat!I33)</f>
        <v>#DIV/0!</v>
      </c>
      <c r="D4" t="e">
        <f>IF(C4&lt;12.5%,"labanque prélève une part jugée faible de la valeur ajouté","la banque prélève une part importante de la valeur ajouté")</f>
        <v>#DIV/0!</v>
      </c>
    </row>
    <row r="5" spans="1:4" ht="12.75">
      <c r="A5" s="73" t="s">
        <v>503</v>
      </c>
      <c r="B5" s="99">
        <v>0.125</v>
      </c>
      <c r="C5" s="99" t="e">
        <f>(1-(C2+C3+C4))</f>
        <v>#DIV/0!</v>
      </c>
      <c r="D5" t="e">
        <f>IF(C5&gt;12%,"la part de la valeur ajouté dédiée au financement de croissance et à la rémunération des salariés est jujée importante","la part de la valeur ajouté restant pour rémunérer le fiancement et l'auto financement de croissance est jugée faible")</f>
        <v>#DIV/0!</v>
      </c>
    </row>
    <row r="6" spans="1:4" ht="12.75">
      <c r="A6" s="83" t="s">
        <v>598</v>
      </c>
      <c r="B6" s="113">
        <v>50000</v>
      </c>
      <c r="C6" s="111" t="e">
        <f>Variations_CR!C31/tableau_affectation!L39</f>
        <v>#DIV/0!</v>
      </c>
      <c r="D6" t="e">
        <f>IF(C6&gt;50000,"la produtivité des salariés est importante attention les salaires sont peut etre élevés","la productivité des salariés est faible les salaires ne doivent pas être trop importants")</f>
        <v>#DIV/0!</v>
      </c>
    </row>
    <row r="7" spans="1:2" ht="12.75">
      <c r="A7" s="331"/>
      <c r="B7" s="331"/>
    </row>
  </sheetData>
  <mergeCells count="1">
    <mergeCell ref="A7:B7"/>
  </mergeCells>
  <conditionalFormatting sqref="C2">
    <cfRule type="cellIs" priority="1" dxfId="0" operator="greaterThanOrEqual" stopIfTrue="1">
      <formula>$B$2</formula>
    </cfRule>
    <cfRule type="cellIs" priority="2" dxfId="1" operator="lessThan" stopIfTrue="1">
      <formula>$B$2</formula>
    </cfRule>
  </conditionalFormatting>
  <conditionalFormatting sqref="C3">
    <cfRule type="cellIs" priority="3" dxfId="1" operator="lessThanOrEqual" stopIfTrue="1">
      <formula>0.09</formula>
    </cfRule>
    <cfRule type="cellIs" priority="4" dxfId="0" operator="greaterThan" stopIfTrue="1">
      <formula>0.09</formula>
    </cfRule>
  </conditionalFormatting>
  <conditionalFormatting sqref="C4">
    <cfRule type="cellIs" priority="5" dxfId="0" operator="greaterThan" stopIfTrue="1">
      <formula>0.125</formula>
    </cfRule>
    <cfRule type="cellIs" priority="6" dxfId="1" operator="lessThanOrEqual" stopIfTrue="1">
      <formula>0.125</formula>
    </cfRule>
  </conditionalFormatting>
  <conditionalFormatting sqref="C5">
    <cfRule type="cellIs" priority="7" dxfId="0" operator="lessThanOrEqual" stopIfTrue="1">
      <formula>0.125</formula>
    </cfRule>
    <cfRule type="cellIs" priority="8" dxfId="1" operator="greaterThan" stopIfTrue="1">
      <formula>0.125</formula>
    </cfRule>
  </conditionalFormatting>
  <conditionalFormatting sqref="C6">
    <cfRule type="cellIs" priority="9" dxfId="1" operator="greaterThan" stopIfTrue="1">
      <formula>50000</formula>
    </cfRule>
    <cfRule type="cellIs" priority="10" dxfId="0" operator="lessThanOrEqual" stopIfTrue="1">
      <formula>50000</formula>
    </cfRule>
  </conditionalFormatting>
  <printOptions/>
  <pageMargins left="0.75" right="0.75" top="1" bottom="1" header="0.4921259845" footer="0.492125984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7"/>
  <sheetViews>
    <sheetView workbookViewId="0" topLeftCell="A1">
      <selection activeCell="D9" sqref="D9"/>
    </sheetView>
  </sheetViews>
  <sheetFormatPr defaultColWidth="11.421875" defaultRowHeight="12.75"/>
  <cols>
    <col min="1" max="1" width="32.421875" style="83" customWidth="1"/>
    <col min="2" max="2" width="28.28125" style="0" customWidth="1"/>
  </cols>
  <sheetData>
    <row r="1" spans="1:2" ht="12.75">
      <c r="A1" s="73"/>
      <c r="B1" s="73" t="s">
        <v>561</v>
      </c>
    </row>
    <row r="2" spans="1:2" ht="12.75">
      <c r="A2" s="73" t="s">
        <v>556</v>
      </c>
      <c r="B2" s="91" t="e">
        <f>(Bilan_actif!E24/Compte_resultat!I16)*360</f>
        <v>#DIV/0!</v>
      </c>
    </row>
    <row r="3" spans="1:2" ht="12.75">
      <c r="A3" s="73" t="s">
        <v>557</v>
      </c>
      <c r="B3" s="91" t="e">
        <f>(Bilan_actif!E25+Bilan_actif!E26)/(Compte_resultat!I5+Compte_resultat!I6+Compte_resultat!I8+Compte_resultat!I9)*360</f>
        <v>#DIV/0!</v>
      </c>
    </row>
    <row r="4" spans="1:2" ht="12.75">
      <c r="A4" s="73" t="s">
        <v>558</v>
      </c>
      <c r="B4" s="91" t="e">
        <f>(Bilan_actif!E27/(Compte_resultat!I5+Compte_resultat!I6+Compte_resultat!I8+Compte_resultat!I9))*360</f>
        <v>#DIV/0!</v>
      </c>
    </row>
    <row r="5" spans="1:2" ht="12.75">
      <c r="A5" s="73" t="s">
        <v>578</v>
      </c>
      <c r="B5" s="91" t="e">
        <f>(Bilan_actif!E28/Compte_resultat!I14)*360</f>
        <v>#DIV/0!</v>
      </c>
    </row>
    <row r="6" spans="1:2" ht="12.75">
      <c r="A6" s="73" t="s">
        <v>559</v>
      </c>
      <c r="B6" s="91" t="e">
        <f>((Bilan_passif!F26)/((Compte_resultat!I14+Compte_resultat!I16+Compte_resultat!I18)*1.196))*360</f>
        <v>#DIV/0!</v>
      </c>
    </row>
    <row r="7" spans="1:2" ht="12.75">
      <c r="A7" s="73" t="s">
        <v>560</v>
      </c>
      <c r="B7" s="91" t="e">
        <f>((Bilan_actif!E30+tableau_affectation!L19)/(Compte_resultat!I7*1.196))*360</f>
        <v>#DIV/0!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Granghaud</dc:creator>
  <cp:keywords/>
  <dc:description/>
  <cp:lastModifiedBy>Julien Lahaye</cp:lastModifiedBy>
  <cp:lastPrinted>2005-06-12T15:13:58Z</cp:lastPrinted>
  <dcterms:created xsi:type="dcterms:W3CDTF">2005-05-30T17:54:20Z</dcterms:created>
  <dcterms:modified xsi:type="dcterms:W3CDTF">2007-02-19T10:51:50Z</dcterms:modified>
  <cp:category/>
  <cp:version/>
  <cp:contentType/>
  <cp:contentStatus/>
</cp:coreProperties>
</file>